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F901117F-6D5B-4CB0-926B-E06BD0F819F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10" sheetId="4" r:id="rId1"/>
    <sheet name="11" sheetId="5" r:id="rId2"/>
    <sheet name="12" sheetId="6" r:id="rId3"/>
    <sheet name="13" sheetId="7" r:id="rId4"/>
    <sheet name="14" sheetId="8" r:id="rId5"/>
    <sheet name="15" sheetId="9" r:id="rId6"/>
    <sheet name="16" sheetId="10" state="hidden" r:id="rId7"/>
    <sheet name="17" sheetId="11" r:id="rId8"/>
    <sheet name="18" sheetId="12" r:id="rId9"/>
    <sheet name="19" sheetId="13" state="hidden" r:id="rId10"/>
    <sheet name="20" sheetId="16" state="hidden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  <definedName name="_xlnm.Print_Area" localSheetId="0">'10'!$A$1:$T$31</definedName>
    <definedName name="_xlnm.Print_Area" localSheetId="1">'11'!$A$1:$X$36</definedName>
    <definedName name="_xlnm.Print_Area" localSheetId="2">'12'!$A$1:$V$36</definedName>
    <definedName name="_xlnm.Print_Area" localSheetId="3">'13'!$A$1:$CA$27</definedName>
    <definedName name="_xlnm.Print_Area" localSheetId="4">'14'!$A$1:$AH$34</definedName>
    <definedName name="_xlnm.Print_Area" localSheetId="5">'15'!$A$1:$CD$31</definedName>
    <definedName name="_xlnm.Print_Area" localSheetId="6">'16'!$A$1:$BH$22</definedName>
    <definedName name="_xlnm.Print_Area" localSheetId="7">'17'!$A$1:$BC$32</definedName>
    <definedName name="_xlnm.Print_Area" localSheetId="8">'18'!$A$1:$AC$30</definedName>
    <definedName name="_xlnm.Print_Area" localSheetId="9">'19'!$A$1:$M$24</definedName>
    <definedName name="_xlnm.Print_Area" localSheetId="10">'20'!$A$14:$L$463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4" i="5" l="1"/>
  <c r="W33" i="5"/>
  <c r="W32" i="5"/>
  <c r="V32" i="5"/>
  <c r="V34" i="5"/>
  <c r="V33" i="5"/>
  <c r="O32" i="5"/>
  <c r="N32" i="5"/>
  <c r="O34" i="5"/>
  <c r="O33" i="5"/>
  <c r="N34" i="5"/>
  <c r="N33" i="5"/>
  <c r="S29" i="4"/>
  <c r="S28" i="4"/>
  <c r="D29" i="4"/>
  <c r="D28" i="4"/>
  <c r="E28" i="12"/>
  <c r="U29" i="12"/>
  <c r="P29" i="4"/>
  <c r="L6" i="16" l="1"/>
  <c r="L4" i="16"/>
  <c r="L3" i="16"/>
  <c r="L386" i="16"/>
  <c r="L385" i="16"/>
  <c r="L381" i="16"/>
  <c r="L380" i="16"/>
  <c r="L379" i="16"/>
  <c r="L378" i="16"/>
  <c r="L377" i="16"/>
  <c r="L164" i="16"/>
  <c r="L159" i="16"/>
  <c r="L158" i="16"/>
  <c r="L152" i="16"/>
  <c r="L149" i="16"/>
  <c r="L148" i="16"/>
  <c r="K147" i="16"/>
  <c r="J147" i="16"/>
  <c r="I147" i="16"/>
  <c r="G147" i="16"/>
  <c r="L144" i="16"/>
  <c r="L143" i="16"/>
  <c r="L137" i="16"/>
  <c r="L135" i="16"/>
  <c r="L134" i="16"/>
  <c r="L133" i="16"/>
  <c r="L132" i="16"/>
  <c r="L129" i="16"/>
  <c r="L128" i="16"/>
  <c r="L122" i="16"/>
  <c r="L119" i="16"/>
  <c r="L118" i="16"/>
  <c r="L117" i="16"/>
  <c r="L114" i="16"/>
  <c r="L112" i="16"/>
  <c r="L111" i="16"/>
  <c r="L110" i="16"/>
  <c r="L109" i="16"/>
  <c r="L108" i="16"/>
  <c r="K107" i="16"/>
  <c r="K100" i="16" s="1"/>
  <c r="J107" i="16"/>
  <c r="J100" i="16" s="1"/>
  <c r="I107" i="16"/>
  <c r="I100" i="16" s="1"/>
  <c r="G107" i="16"/>
  <c r="L95" i="16"/>
  <c r="L94" i="16"/>
  <c r="L93" i="16"/>
  <c r="L92" i="16"/>
  <c r="L91" i="16"/>
  <c r="L90" i="16"/>
  <c r="L89" i="16"/>
  <c r="L86" i="16"/>
  <c r="L82" i="16"/>
  <c r="L81" i="16"/>
  <c r="L80" i="16"/>
  <c r="L79" i="16"/>
  <c r="L78" i="16"/>
  <c r="L77" i="16"/>
  <c r="L76" i="16"/>
  <c r="L75" i="16"/>
  <c r="L74" i="16"/>
  <c r="L73" i="16"/>
  <c r="L72" i="16"/>
  <c r="L71" i="16"/>
  <c r="L67" i="16"/>
  <c r="L66" i="16"/>
  <c r="L65" i="16"/>
  <c r="L64" i="16"/>
  <c r="L62" i="16"/>
  <c r="L61" i="16"/>
  <c r="L60" i="16"/>
  <c r="L59" i="16"/>
  <c r="L58" i="16"/>
  <c r="L57" i="16"/>
  <c r="L56" i="16"/>
  <c r="L52" i="16"/>
  <c r="L51" i="16"/>
  <c r="L50" i="16"/>
  <c r="L49" i="16"/>
  <c r="L48" i="16"/>
  <c r="L47" i="16"/>
  <c r="L46" i="16"/>
  <c r="L43" i="16"/>
  <c r="K42" i="16"/>
  <c r="J42" i="16"/>
  <c r="I42" i="16"/>
  <c r="G42" i="16"/>
  <c r="L41" i="16"/>
  <c r="L37" i="16"/>
  <c r="L36" i="16"/>
  <c r="L35" i="16"/>
  <c r="L34" i="16"/>
  <c r="L33" i="16"/>
  <c r="L32" i="16"/>
  <c r="L31" i="16"/>
  <c r="L28" i="16"/>
  <c r="K27" i="16"/>
  <c r="J27" i="16"/>
  <c r="I27" i="16"/>
  <c r="G27" i="16"/>
  <c r="K85" i="16" l="1"/>
  <c r="K99" i="16" s="1"/>
  <c r="J85" i="16"/>
  <c r="J113" i="16" s="1"/>
  <c r="J127" i="16" s="1"/>
  <c r="I85" i="16"/>
  <c r="I99" i="16" s="1"/>
  <c r="L107" i="16"/>
  <c r="L27" i="16"/>
  <c r="G100" i="16"/>
  <c r="L100" i="16" s="1"/>
  <c r="L42" i="16"/>
  <c r="L147" i="16"/>
  <c r="K113" i="16"/>
  <c r="K127" i="16" s="1"/>
  <c r="G85" i="16"/>
  <c r="J99" i="16" l="1"/>
  <c r="I113" i="16"/>
  <c r="I127" i="16" s="1"/>
  <c r="G113" i="16"/>
  <c r="G99" i="16"/>
  <c r="L85" i="16"/>
  <c r="L99" i="16" l="1"/>
  <c r="L113" i="16"/>
  <c r="G127" i="16"/>
  <c r="Q30" i="12" l="1"/>
  <c r="B30" i="12"/>
  <c r="C29" i="12"/>
  <c r="C28" i="12"/>
  <c r="B29" i="12"/>
  <c r="B28" i="12"/>
  <c r="BC6" i="11"/>
  <c r="BC4" i="11"/>
  <c r="BC3" i="11"/>
  <c r="BC29" i="11"/>
  <c r="AC29" i="11"/>
  <c r="C31" i="11"/>
  <c r="C30" i="11"/>
  <c r="B31" i="11"/>
  <c r="B30" i="11"/>
  <c r="K32" i="11"/>
  <c r="B32" i="11"/>
  <c r="AG27" i="9" l="1"/>
  <c r="AG26" i="9"/>
  <c r="BP27" i="9"/>
  <c r="BP26" i="9"/>
  <c r="E30" i="8"/>
  <c r="AD30" i="8"/>
  <c r="AD29" i="8"/>
  <c r="E29" i="8"/>
  <c r="AI26" i="9"/>
  <c r="K28" i="9"/>
  <c r="B28" i="9"/>
  <c r="BV25" i="9"/>
  <c r="BU25" i="9"/>
  <c r="BT25" i="9"/>
  <c r="BS25" i="9"/>
  <c r="BR25" i="9"/>
  <c r="BQ25" i="9"/>
  <c r="BO25" i="9"/>
  <c r="BN25" i="9"/>
  <c r="BJ25" i="9"/>
  <c r="BH25" i="9"/>
  <c r="BG25" i="9"/>
  <c r="BF25" i="9"/>
  <c r="BE25" i="9"/>
  <c r="BD25" i="9"/>
  <c r="BC25" i="9"/>
  <c r="BB25" i="9"/>
  <c r="BA25" i="9"/>
  <c r="AZ25" i="9"/>
  <c r="AT25" i="9"/>
  <c r="AS25" i="9"/>
  <c r="AO25" i="9"/>
  <c r="AM25" i="9"/>
  <c r="AL25" i="9"/>
  <c r="AJ25" i="9"/>
  <c r="AF25" i="9"/>
  <c r="AE25" i="9"/>
  <c r="AD25" i="9"/>
  <c r="AC25" i="9"/>
  <c r="AA25" i="9"/>
  <c r="Z25" i="9"/>
  <c r="Y25" i="9"/>
  <c r="X25" i="9"/>
  <c r="W25" i="9"/>
  <c r="V25" i="9"/>
  <c r="T25" i="9"/>
  <c r="S25" i="9"/>
  <c r="R25" i="9"/>
  <c r="Q25" i="9"/>
  <c r="P25" i="9"/>
  <c r="O25" i="9"/>
  <c r="M25" i="9"/>
  <c r="L25" i="9"/>
  <c r="K25" i="9"/>
  <c r="J25" i="9"/>
  <c r="C27" i="9"/>
  <c r="C26" i="9"/>
  <c r="B27" i="9"/>
  <c r="B26" i="9"/>
  <c r="AG5" i="9"/>
  <c r="AG4" i="9"/>
  <c r="AG3" i="9"/>
  <c r="AF30" i="8"/>
  <c r="K31" i="8"/>
  <c r="B31" i="8"/>
  <c r="C30" i="8"/>
  <c r="C29" i="8"/>
  <c r="B30" i="8"/>
  <c r="B29" i="8"/>
  <c r="AH7" i="8"/>
  <c r="AH5" i="8"/>
  <c r="AH4" i="8"/>
  <c r="BQ25" i="7"/>
  <c r="BQ24" i="7"/>
  <c r="K27" i="7"/>
  <c r="B27" i="7"/>
  <c r="C25" i="7"/>
  <c r="C24" i="7"/>
  <c r="B25" i="7"/>
  <c r="B24" i="7"/>
  <c r="AA5" i="7"/>
  <c r="AA4" i="7"/>
  <c r="AB3" i="7"/>
  <c r="Q29" i="6"/>
  <c r="Q28" i="6"/>
  <c r="L34" i="5"/>
  <c r="L33" i="5"/>
  <c r="G27" i="6"/>
  <c r="E27" i="6"/>
  <c r="R29" i="4"/>
  <c r="R28" i="4"/>
  <c r="F27" i="4"/>
  <c r="P27" i="4"/>
  <c r="N27" i="4"/>
  <c r="M27" i="4"/>
  <c r="L27" i="4"/>
  <c r="K27" i="4"/>
  <c r="J27" i="4"/>
  <c r="I27" i="4"/>
  <c r="O27" i="4"/>
  <c r="Q27" i="6" l="1"/>
  <c r="BP25" i="9"/>
  <c r="S27" i="4"/>
  <c r="AH25" i="9"/>
  <c r="R27" i="4"/>
  <c r="B36" i="5" l="1"/>
  <c r="B30" i="6" s="1"/>
  <c r="K36" i="5"/>
  <c r="K30" i="6" s="1"/>
  <c r="B32" i="5"/>
  <c r="B34" i="5"/>
  <c r="B29" i="6" s="1"/>
  <c r="B33" i="5"/>
  <c r="B28" i="6" s="1"/>
  <c r="C34" i="5"/>
  <c r="C29" i="6" s="1"/>
  <c r="C33" i="5"/>
  <c r="C28" i="6" s="1"/>
  <c r="D27" i="4" l="1"/>
  <c r="BX27" i="9"/>
  <c r="BX26" i="9"/>
  <c r="BK27" i="9"/>
  <c r="BK26" i="9"/>
  <c r="BK25" i="9" l="1"/>
  <c r="BX25" i="9"/>
  <c r="L32" i="5"/>
  <c r="BI27" i="9" l="1"/>
  <c r="BW27" i="9" s="1"/>
  <c r="BI26" i="9"/>
  <c r="BM27" i="9"/>
  <c r="CA27" i="9" s="1"/>
  <c r="BL27" i="9"/>
  <c r="BZ27" i="9" s="1"/>
  <c r="BL26" i="9"/>
  <c r="BM26" i="9"/>
  <c r="BW26" i="9" l="1"/>
  <c r="BW25" i="9" s="1"/>
  <c r="BI25" i="9"/>
  <c r="CA26" i="9"/>
  <c r="CA25" i="9" s="1"/>
  <c r="BM25" i="9"/>
  <c r="BZ26" i="9"/>
  <c r="BZ25" i="9" s="1"/>
  <c r="BL25" i="9"/>
  <c r="E26" i="9" l="1"/>
  <c r="T31" i="11" l="1"/>
  <c r="O31" i="11"/>
  <c r="S31" i="11" s="1"/>
  <c r="J31" i="11"/>
  <c r="D31" i="11"/>
  <c r="AD31" i="11" s="1"/>
  <c r="Y30" i="11"/>
  <c r="AB30" i="11" s="1"/>
  <c r="T30" i="11"/>
  <c r="O30" i="11"/>
  <c r="J30" i="11"/>
  <c r="J29" i="11" s="1"/>
  <c r="D30" i="11"/>
  <c r="AY27" i="9"/>
  <c r="AR27" i="9" s="1"/>
  <c r="AX27" i="9"/>
  <c r="AW27" i="9"/>
  <c r="AP27" i="9" s="1"/>
  <c r="AV27" i="9"/>
  <c r="AU27" i="9"/>
  <c r="AK27" i="9"/>
  <c r="AI27" i="9"/>
  <c r="AB27" i="9"/>
  <c r="BY27" i="9" s="1"/>
  <c r="U27" i="9"/>
  <c r="N27" i="9"/>
  <c r="H27" i="9"/>
  <c r="AY26" i="9"/>
  <c r="AY25" i="9" s="1"/>
  <c r="AX26" i="9"/>
  <c r="AW26" i="9"/>
  <c r="AV26" i="9"/>
  <c r="AU26" i="9"/>
  <c r="AK26" i="9"/>
  <c r="AB26" i="9"/>
  <c r="U26" i="9"/>
  <c r="U25" i="9" s="1"/>
  <c r="N26" i="9"/>
  <c r="H26" i="9"/>
  <c r="AA30" i="8"/>
  <c r="Y30" i="8"/>
  <c r="V30" i="8"/>
  <c r="T30" i="8"/>
  <c r="O30" i="8"/>
  <c r="AF29" i="8"/>
  <c r="AF28" i="8" s="1"/>
  <c r="AA29" i="8"/>
  <c r="AA28" i="8" s="1"/>
  <c r="Y29" i="8"/>
  <c r="V29" i="8"/>
  <c r="T29" i="8"/>
  <c r="O29" i="8"/>
  <c r="O28" i="8" s="1"/>
  <c r="AR25" i="7"/>
  <c r="AP25" i="7"/>
  <c r="I25" i="7"/>
  <c r="G30" i="8" s="1"/>
  <c r="G25" i="7"/>
  <c r="AR24" i="7"/>
  <c r="AP24" i="7"/>
  <c r="I24" i="7"/>
  <c r="G29" i="8" s="1"/>
  <c r="G28" i="8" s="1"/>
  <c r="G24" i="7"/>
  <c r="E28" i="8" s="1"/>
  <c r="P29" i="6"/>
  <c r="O29" i="6"/>
  <c r="AT31" i="11" s="1"/>
  <c r="N29" i="6"/>
  <c r="AA25" i="7" s="1"/>
  <c r="M29" i="6"/>
  <c r="L29" i="6"/>
  <c r="T25" i="7" s="1"/>
  <c r="K29" i="6"/>
  <c r="J29" i="6"/>
  <c r="M25" i="7" s="1"/>
  <c r="P28" i="6"/>
  <c r="O28" i="6"/>
  <c r="N28" i="6"/>
  <c r="M28" i="6"/>
  <c r="L28" i="6"/>
  <c r="K28" i="6"/>
  <c r="J28" i="6"/>
  <c r="I34" i="5"/>
  <c r="I33" i="5"/>
  <c r="H29" i="4"/>
  <c r="E29" i="4" s="1"/>
  <c r="G29" i="4"/>
  <c r="G34" i="5" s="1"/>
  <c r="D34" i="5" s="1"/>
  <c r="H28" i="4"/>
  <c r="G28" i="4"/>
  <c r="AD30" i="11" l="1"/>
  <c r="AD29" i="11" s="1"/>
  <c r="D29" i="11"/>
  <c r="M24" i="7"/>
  <c r="J27" i="6"/>
  <c r="AA24" i="7"/>
  <c r="N27" i="6"/>
  <c r="V28" i="8"/>
  <c r="S30" i="11"/>
  <c r="S29" i="11" s="1"/>
  <c r="O29" i="11"/>
  <c r="T24" i="7"/>
  <c r="L27" i="6"/>
  <c r="M27" i="6"/>
  <c r="AV25" i="9"/>
  <c r="AJ30" i="11"/>
  <c r="AJ29" i="11" s="1"/>
  <c r="K27" i="6"/>
  <c r="AT30" i="11"/>
  <c r="AT29" i="11" s="1"/>
  <c r="O27" i="6"/>
  <c r="Y28" i="8"/>
  <c r="T29" i="11"/>
  <c r="H27" i="4"/>
  <c r="E27" i="9"/>
  <c r="E25" i="9" s="1"/>
  <c r="AG25" i="9"/>
  <c r="AH25" i="7"/>
  <c r="T29" i="6"/>
  <c r="U29" i="6"/>
  <c r="AH24" i="7"/>
  <c r="T28" i="6"/>
  <c r="P27" i="6"/>
  <c r="U27" i="6" s="1"/>
  <c r="U28" i="6"/>
  <c r="AU25" i="9"/>
  <c r="H25" i="9"/>
  <c r="AP26" i="9"/>
  <c r="AP25" i="9" s="1"/>
  <c r="AW25" i="9"/>
  <c r="N25" i="9"/>
  <c r="I26" i="9"/>
  <c r="AK25" i="9"/>
  <c r="AN26" i="9"/>
  <c r="AX25" i="9"/>
  <c r="BY26" i="9"/>
  <c r="BY25" i="9" s="1"/>
  <c r="AB25" i="9"/>
  <c r="AI25" i="9"/>
  <c r="T28" i="8"/>
  <c r="AD28" i="8"/>
  <c r="I29" i="6"/>
  <c r="I32" i="5"/>
  <c r="G27" i="4"/>
  <c r="Q28" i="4"/>
  <c r="H29" i="6"/>
  <c r="S29" i="6" s="1"/>
  <c r="AQ26" i="9"/>
  <c r="E28" i="4"/>
  <c r="E27" i="4" s="1"/>
  <c r="AY31" i="11"/>
  <c r="I28" i="6"/>
  <c r="AY30" i="11"/>
  <c r="BB30" i="11" s="1"/>
  <c r="H28" i="6"/>
  <c r="H27" i="6" s="1"/>
  <c r="F25" i="7"/>
  <c r="J30" i="8"/>
  <c r="J29" i="8"/>
  <c r="Q29" i="4"/>
  <c r="BJ24" i="7"/>
  <c r="BJ25" i="7"/>
  <c r="AW31" i="11"/>
  <c r="G26" i="9"/>
  <c r="G27" i="9"/>
  <c r="I27" i="9"/>
  <c r="AQ27" i="9"/>
  <c r="AN27" i="9"/>
  <c r="G33" i="5"/>
  <c r="R30" i="11"/>
  <c r="R31" i="11"/>
  <c r="P30" i="11"/>
  <c r="P31" i="11"/>
  <c r="AW30" i="11"/>
  <c r="AX30" i="11"/>
  <c r="F24" i="7"/>
  <c r="AO30" i="11"/>
  <c r="BC24" i="7"/>
  <c r="AJ31" i="11"/>
  <c r="AO31" i="11"/>
  <c r="BC25" i="7"/>
  <c r="AV25" i="7"/>
  <c r="AV24" i="7"/>
  <c r="M30" i="11"/>
  <c r="M29" i="11" s="1"/>
  <c r="K30" i="11"/>
  <c r="E30" i="11"/>
  <c r="N30" i="11"/>
  <c r="W30" i="11"/>
  <c r="U30" i="11"/>
  <c r="X30" i="11"/>
  <c r="M31" i="11"/>
  <c r="K31" i="11"/>
  <c r="N31" i="11"/>
  <c r="W31" i="11"/>
  <c r="U31" i="11"/>
  <c r="X31" i="11"/>
  <c r="W29" i="11" l="1"/>
  <c r="N29" i="11"/>
  <c r="BB31" i="11"/>
  <c r="Y31" i="11"/>
  <c r="AK30" i="11"/>
  <c r="AU30" i="11"/>
  <c r="AM30" i="11"/>
  <c r="X29" i="11"/>
  <c r="AW29" i="11"/>
  <c r="AX29" i="11"/>
  <c r="R29" i="11"/>
  <c r="U29" i="11"/>
  <c r="K29" i="11"/>
  <c r="AO29" i="11"/>
  <c r="AN30" i="11"/>
  <c r="P29" i="11"/>
  <c r="T27" i="6"/>
  <c r="AY29" i="11"/>
  <c r="J28" i="8"/>
  <c r="BY25" i="7"/>
  <c r="BZ25" i="7"/>
  <c r="BZ24" i="7"/>
  <c r="BY24" i="7"/>
  <c r="AQ25" i="9"/>
  <c r="AN25" i="9"/>
  <c r="G25" i="9"/>
  <c r="I25" i="9"/>
  <c r="S28" i="6"/>
  <c r="S27" i="6" s="1"/>
  <c r="I27" i="6"/>
  <c r="Q27" i="4"/>
  <c r="D33" i="5"/>
  <c r="D32" i="5" s="1"/>
  <c r="G32" i="5"/>
  <c r="Q31" i="11"/>
  <c r="Q30" i="11"/>
  <c r="Q29" i="11" s="1"/>
  <c r="V31" i="11"/>
  <c r="I31" i="11"/>
  <c r="AX31" i="11"/>
  <c r="AU31" i="11"/>
  <c r="AU29" i="11" s="1"/>
  <c r="AR26" i="9"/>
  <c r="AR25" i="9" s="1"/>
  <c r="AE30" i="11"/>
  <c r="L31" i="11"/>
  <c r="V30" i="11"/>
  <c r="F30" i="11"/>
  <c r="L30" i="11"/>
  <c r="L29" i="11" s="1"/>
  <c r="Q30" i="8"/>
  <c r="L30" i="8" s="1"/>
  <c r="I30" i="11"/>
  <c r="H30" i="11"/>
  <c r="AO24" i="7"/>
  <c r="Q29" i="8"/>
  <c r="Q28" i="8" s="1"/>
  <c r="AV30" i="11"/>
  <c r="AO25" i="7"/>
  <c r="AR31" i="11"/>
  <c r="AP31" i="11"/>
  <c r="AS31" i="11"/>
  <c r="AN31" i="11"/>
  <c r="AE31" i="11"/>
  <c r="AK31" i="11"/>
  <c r="AK29" i="11" s="1"/>
  <c r="AM31" i="11"/>
  <c r="AS30" i="11"/>
  <c r="AP30" i="11"/>
  <c r="AR30" i="11"/>
  <c r="AS29" i="11" l="1"/>
  <c r="AM29" i="11"/>
  <c r="AR29" i="11"/>
  <c r="BB29" i="11"/>
  <c r="V29" i="11"/>
  <c r="AL30" i="11"/>
  <c r="AP29" i="11"/>
  <c r="AE29" i="11"/>
  <c r="AN29" i="11"/>
  <c r="AZ29" i="11"/>
  <c r="I29" i="11"/>
  <c r="AV31" i="11"/>
  <c r="AV29" i="11" s="1"/>
  <c r="AF31" i="11"/>
  <c r="AI30" i="11"/>
  <c r="AH31" i="11"/>
  <c r="AL31" i="11"/>
  <c r="AH30" i="11"/>
  <c r="AF30" i="11"/>
  <c r="AQ30" i="11"/>
  <c r="AI31" i="11"/>
  <c r="AQ31" i="11"/>
  <c r="L29" i="8"/>
  <c r="L28" i="8" s="1"/>
  <c r="G30" i="11"/>
  <c r="AI29" i="11" l="1"/>
  <c r="AL29" i="11"/>
  <c r="AQ29" i="11"/>
  <c r="AF29" i="11"/>
  <c r="AB31" i="11"/>
  <c r="BA29" i="11"/>
  <c r="AH29" i="11"/>
  <c r="AG31" i="11"/>
  <c r="AG30" i="11"/>
  <c r="AG29" i="11" l="1"/>
  <c r="Y29" i="11"/>
  <c r="E31" i="11"/>
  <c r="E29" i="11" s="1"/>
  <c r="AA29" i="11" l="1"/>
  <c r="G31" i="11"/>
  <c r="G29" i="11" s="1"/>
  <c r="Z29" i="11"/>
  <c r="F31" i="11"/>
  <c r="F29" i="11" s="1"/>
  <c r="AB29" i="11"/>
  <c r="H31" i="11"/>
  <c r="H29" i="11" s="1"/>
</calcChain>
</file>

<file path=xl/sharedStrings.xml><?xml version="1.0" encoding="utf-8"?>
<sst xmlns="http://schemas.openxmlformats.org/spreadsheetml/2006/main" count="3918" uniqueCount="935">
  <si>
    <t>Приложение № 10</t>
  </si>
  <si>
    <t>к приказу Минэнерго России
от 25 апреля 2018 г. №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</si>
  <si>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</si>
  <si>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</si>
  <si>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</si>
  <si>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</si>
  <si>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</si>
  <si>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</si>
  <si>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</si>
  <si>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</si>
  <si>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</si>
  <si>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</si>
  <si>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</si>
  <si>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</si>
  <si>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</si>
  <si>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</si>
  <si>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%</t>
  </si>
  <si>
    <t>План</t>
  </si>
  <si>
    <t>Факт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</si>
  <si>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</si>
  <si>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</si>
  <si>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</si>
  <si>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</si>
  <si>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</si>
  <si>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</si>
  <si>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</si>
  <si>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</si>
  <si>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</si>
  <si>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</si>
  <si>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</si>
  <si>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</si>
  <si>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</si>
  <si>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</si>
  <si>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</si>
  <si>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</si>
  <si>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</si>
  <si>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</si>
  <si>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</si>
  <si>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</si>
  <si>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</si>
  <si>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</si>
  <si>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</si>
  <si>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</si>
  <si>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</si>
  <si>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</si>
  <si>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</si>
  <si>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</si>
  <si>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МВт</t>
  </si>
  <si>
    <t>Другое</t>
  </si>
  <si>
    <t>5.1</t>
  </si>
  <si>
    <t>5.2</t>
  </si>
  <si>
    <t>5.3</t>
  </si>
  <si>
    <t>5.4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</si>
  <si>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</si>
  <si>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</si>
  <si>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</si>
  <si>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</si>
  <si>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</si>
  <si>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</si>
  <si>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</si>
  <si>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</si>
  <si>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</si>
  <si>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</si>
  <si>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</si>
  <si>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</si>
  <si>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</si>
  <si>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</si>
  <si>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</si>
  <si>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</si>
  <si>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</si>
  <si>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</si>
  <si>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</si>
  <si>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</si>
  <si>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</si>
  <si>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</si>
  <si>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</si>
  <si>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</si>
  <si>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</si>
  <si>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</si>
  <si>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</si>
  <si>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</si>
  <si>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</si>
  <si>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</si>
  <si>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</si>
  <si>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</t>
  </si>
  <si>
    <t>6.2</t>
  </si>
  <si>
    <t>6.3</t>
  </si>
  <si>
    <t>6.4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</si>
  <si>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</si>
  <si>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</si>
  <si>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</si>
  <si>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</si>
  <si>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</si>
  <si>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</si>
  <si>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</si>
  <si>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</si>
  <si>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</si>
  <si>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</si>
  <si>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</si>
  <si>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</si>
  <si>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</si>
  <si>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</si>
  <si>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</si>
  <si>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</si>
  <si>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</si>
  <si>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</si>
  <si>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</si>
  <si>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</si>
  <si>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</si>
  <si>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</si>
  <si>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</si>
  <si>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</si>
  <si>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</si>
  <si>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</si>
  <si>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</si>
  <si>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</si>
  <si>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</si>
  <si>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</si>
  <si>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</si>
  <si>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</si>
  <si>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</si>
  <si>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</si>
  <si>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</si>
  <si>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</si>
  <si>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</si>
  <si>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</si>
  <si>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</si>
  <si>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</si>
  <si>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</si>
  <si>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</si>
  <si>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</si>
  <si>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</si>
  <si>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</si>
  <si>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</si>
  <si>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</si>
  <si>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</si>
  <si>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</si>
  <si>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</si>
  <si>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</si>
  <si>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</si>
  <si>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</si>
  <si>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</si>
  <si>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</si>
  <si>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</si>
  <si>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</si>
  <si>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</si>
  <si>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</si>
  <si>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</si>
  <si>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</si>
  <si>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</si>
  <si>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</si>
  <si>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</si>
  <si>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7.6</t>
  </si>
  <si>
    <t>7.7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</si>
  <si>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</si>
  <si>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</si>
  <si>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</si>
  <si>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</si>
  <si>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</si>
  <si>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</si>
  <si>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</si>
  <si>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</si>
  <si>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</si>
  <si>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</si>
  <si>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</si>
  <si>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</si>
  <si>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</si>
  <si>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</si>
  <si>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</si>
  <si>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</si>
  <si>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</si>
  <si>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</si>
  <si>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</si>
  <si>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</si>
  <si>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</si>
  <si>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</si>
  <si>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</si>
  <si>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</si>
  <si>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</si>
  <si>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</si>
  <si>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</si>
  <si>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</si>
  <si>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</si>
  <si>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</si>
  <si>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</si>
  <si>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</si>
  <si>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</si>
  <si>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</si>
  <si>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</si>
  <si>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</si>
  <si>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</si>
  <si>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</si>
  <si>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</si>
  <si>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</si>
  <si>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</si>
  <si>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4.1</t>
  </si>
  <si>
    <t>4.2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</si>
  <si>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</si>
  <si>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</si>
  <si>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</si>
  <si>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</si>
  <si>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</si>
  <si>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</si>
  <si>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</si>
  <si>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</si>
  <si>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</si>
  <si>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</si>
  <si>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01.01. года N</t>
  </si>
  <si>
    <t>факт на конец отчетного периода</t>
  </si>
  <si>
    <t>факт года N-1
(на 01.01.года N)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</si>
  <si>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</si>
  <si>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</si>
  <si>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Приложение № 20</t>
  </si>
  <si>
    <t>Форма 20. Отчет об исполнении финансового плана субъекта электроэнергетики (квартальный)</t>
  </si>
  <si>
    <t>Показатель</t>
  </si>
  <si>
    <t>Ед. изм.</t>
  </si>
  <si>
    <t>БЮДЖЕТ ДОХОДОВ И РАСХОДОВ</t>
  </si>
  <si>
    <t>I</t>
  </si>
  <si>
    <t>1.1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</si>
  <si>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</si>
  <si>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</si>
  <si>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</si>
  <si>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</si>
  <si>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</si>
  <si>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</si>
  <si>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</si>
  <si>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</si>
  <si>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</si>
  <si>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</si>
  <si>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</si>
  <si>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</si>
  <si>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</si>
  <si>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</si>
  <si>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</si>
  <si>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</si>
  <si>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</si>
  <si>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</si>
  <si>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</si>
  <si>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</si>
  <si>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</si>
  <si>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</si>
  <si>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</si>
  <si>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</si>
  <si>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</si>
  <si>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</si>
  <si>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</si>
  <si>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</si>
  <si>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</si>
  <si>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</si>
  <si>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</si>
  <si>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</si>
  <si>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</si>
  <si>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</si>
  <si>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</si>
  <si>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</si>
  <si>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</si>
  <si>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</si>
  <si>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</si>
  <si>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</si>
  <si>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</si>
  <si>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</si>
  <si>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</si>
  <si>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</si>
  <si>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</si>
  <si>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</si>
  <si>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</si>
  <si>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</si>
  <si>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</si>
  <si>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</si>
  <si>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</si>
  <si>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</si>
  <si>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</si>
  <si>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</si>
  <si>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</si>
  <si>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</si>
  <si>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</si>
  <si>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</si>
  <si>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</si>
  <si>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</si>
  <si>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</si>
  <si>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</si>
  <si>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</si>
  <si>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</si>
  <si>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</si>
  <si>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</si>
  <si>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</si>
  <si>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</si>
  <si>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</si>
  <si>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</si>
  <si>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</si>
  <si>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</si>
  <si>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</si>
  <si>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</si>
  <si>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</si>
  <si>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</si>
  <si>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</si>
  <si>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</si>
  <si>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</si>
  <si>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</si>
  <si>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</si>
  <si>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</si>
  <si>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</si>
  <si>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</si>
  <si>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</si>
  <si>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</si>
  <si>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</si>
  <si>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</si>
  <si>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</si>
  <si>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</si>
  <si>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</si>
  <si>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</si>
  <si>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</si>
  <si>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</si>
  <si>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</si>
  <si>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</si>
  <si>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</si>
  <si>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</si>
  <si>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</si>
  <si>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</si>
  <si>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</si>
  <si>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</si>
  <si>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</si>
  <si>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</si>
  <si>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</si>
  <si>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</si>
  <si>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</si>
  <si>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</si>
  <si>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</si>
  <si>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</si>
  <si>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</si>
  <si>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</si>
  <si>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</si>
  <si>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</si>
  <si>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</si>
  <si>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</si>
  <si>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</si>
  <si>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</si>
  <si>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</si>
  <si>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</si>
  <si>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</si>
  <si>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</si>
  <si>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</si>
  <si>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</si>
  <si>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</si>
  <si>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</si>
  <si>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</si>
  <si>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</si>
  <si>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</si>
  <si>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</si>
  <si>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</si>
  <si>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</si>
  <si>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</si>
  <si>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5.8</t>
  </si>
  <si>
    <t>5.8.1</t>
  </si>
  <si>
    <t>5.8.2</t>
  </si>
  <si>
    <t>5.9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</si>
  <si>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</si>
  <si>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</si>
  <si>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</si>
  <si>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</si>
  <si>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</si>
  <si>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</si>
  <si>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</si>
  <si>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</si>
  <si>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</si>
  <si>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</si>
  <si>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</si>
  <si>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</si>
  <si>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</si>
  <si>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</si>
  <si>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</si>
  <si>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</si>
  <si>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</si>
  <si>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</si>
  <si>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</si>
  <si>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</si>
  <si>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</si>
  <si>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</si>
  <si>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</si>
  <si>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</si>
  <si>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</si>
  <si>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</si>
  <si>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XVII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</si>
  <si>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</si>
  <si>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</si>
  <si>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</si>
  <si>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</si>
  <si>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</si>
  <si>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</si>
  <si>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</si>
  <si>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</si>
  <si>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</si>
  <si>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</si>
  <si>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</si>
  <si>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</si>
  <si>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XXI</t>
  </si>
  <si>
    <t>Остаток денежных средств на начало периода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</si>
  <si>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</si>
  <si>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</si>
  <si>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</si>
  <si>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</si>
  <si>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</si>
  <si>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</si>
  <si>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из нее просроченная</t>
  </si>
  <si>
    <t>23.1.1.1</t>
  </si>
  <si>
    <t>23.1.1.2</t>
  </si>
  <si>
    <t>23.1.1.3</t>
  </si>
  <si>
    <t>23.1.2</t>
  </si>
  <si>
    <t>производство и поставка тепловой энергии (мощности)</t>
  </si>
  <si>
    <t>23.1.3</t>
  </si>
  <si>
    <t>оказание услуг по передаче электрической энергии</t>
  </si>
  <si>
    <t>23.1.4</t>
  </si>
  <si>
    <t>оказание услуг по передаче тепловой энергии, теплоносителя</t>
  </si>
  <si>
    <t>23.1.5</t>
  </si>
  <si>
    <t>оказание услуг по технологическому присоединению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</si>
  <si>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</si>
  <si>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</si>
  <si>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</si>
  <si>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</si>
  <si>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23.1.8</t>
  </si>
  <si>
    <t>оказание услуг по оперативно-диспетчерскому управлению в электроэнергетике всего, в том числе:</t>
  </si>
  <si>
    <t>23.1.8.1</t>
  </si>
  <si>
    <t>23.1.8.2</t>
  </si>
  <si>
    <t>23.1.9</t>
  </si>
  <si>
    <t>прочая деятельность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</si>
  <si>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</si>
  <si>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</si>
  <si>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</si>
  <si>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</si>
  <si>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</si>
  <si>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</si>
  <si>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</si>
  <si>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</si>
  <si>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23.2.2.2</t>
  </si>
  <si>
    <t>на розничных рынках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</si>
  <si>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</si>
  <si>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</si>
  <si>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23.2.4</t>
  </si>
  <si>
    <t>по оплате услуг территориальных сетевых организаций</t>
  </si>
  <si>
    <t>23.2.5</t>
  </si>
  <si>
    <t>перед персоналом по оплате труда</t>
  </si>
  <si>
    <t>23.2.6</t>
  </si>
  <si>
    <t>перед бюджетами и внебюджетными фондами</t>
  </si>
  <si>
    <t>23.2.7</t>
  </si>
  <si>
    <t>по договорам технологического присоединения</t>
  </si>
  <si>
    <t>23.2.7.а</t>
  </si>
  <si>
    <t>23.2.8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</si>
  <si>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</si>
  <si>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</si>
  <si>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</si>
  <si>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</si>
  <si>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</si>
  <si>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</si>
  <si>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</si>
  <si>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</si>
  <si>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</si>
  <si>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</si>
  <si>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</si>
  <si>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</si>
  <si>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</si>
  <si>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</si>
  <si>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</si>
  <si>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</si>
  <si>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</si>
  <si>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</si>
  <si>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</si>
  <si>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</si>
  <si>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</si>
  <si>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</si>
  <si>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</si>
  <si>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</si>
  <si>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</si>
  <si>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</si>
  <si>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</si>
  <si>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</si>
  <si>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</si>
  <si>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</si>
  <si>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</si>
  <si>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</si>
  <si>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</si>
  <si>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</si>
  <si>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</si>
  <si>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</si>
  <si>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</si>
  <si>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</si>
  <si>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</si>
  <si>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</si>
  <si>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</si>
  <si>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</si>
  <si>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</si>
  <si>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</si>
  <si>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</si>
  <si>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</si>
  <si>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</si>
  <si>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</si>
  <si>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</si>
  <si>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</si>
  <si>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</si>
  <si>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</si>
  <si>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</si>
  <si>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</si>
  <si>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</si>
  <si>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</si>
  <si>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</si>
  <si>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</si>
  <si>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</si>
  <si>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</si>
  <si>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</si>
  <si>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</si>
  <si>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</si>
  <si>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</si>
  <si>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</si>
  <si>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</si>
  <si>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</si>
  <si>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</si>
  <si>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</si>
  <si>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</si>
  <si>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</si>
  <si>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</si>
  <si>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</si>
  <si>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</si>
  <si>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</si>
  <si>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</si>
  <si>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</si>
  <si>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</si>
  <si>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</si>
  <si>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</si>
  <si>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</si>
  <si>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</si>
  <si>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</si>
  <si>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</si>
  <si>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</si>
  <si>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</si>
  <si>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</si>
  <si>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</si>
  <si>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</si>
  <si>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</si>
  <si>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</si>
  <si>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</si>
  <si>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</si>
  <si>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</si>
  <si>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</si>
  <si>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</si>
  <si>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</si>
  <si>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</si>
  <si>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</si>
  <si>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</si>
  <si>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</si>
  <si>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</si>
  <si>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</si>
  <si>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</si>
  <si>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</si>
  <si>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</si>
  <si>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</si>
  <si>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</si>
  <si>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</si>
  <si>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</si>
  <si>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</si>
  <si>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</si>
  <si>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</si>
  <si>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</si>
  <si>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</si>
  <si>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</si>
  <si>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</si>
  <si>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</si>
  <si>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</si>
  <si>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</si>
  <si>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</si>
  <si>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</si>
  <si>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</si>
  <si>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</si>
  <si>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</si>
  <si>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</si>
  <si>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</si>
  <si>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</si>
  <si>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</si>
  <si>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</si>
  <si>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</si>
  <si>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</si>
  <si>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</si>
  <si>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</si>
  <si>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</si>
  <si>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</si>
  <si>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</si>
  <si>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</si>
  <si>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</si>
  <si>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</si>
  <si>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</si>
  <si>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</si>
  <si>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</si>
  <si>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</si>
  <si>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</si>
  <si>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</si>
  <si>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</si>
  <si>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</si>
  <si>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</si>
  <si>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</si>
  <si>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</si>
  <si>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</si>
  <si>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</si>
  <si>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</si>
  <si>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</si>
  <si>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</si>
  <si>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</si>
  <si>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</si>
  <si>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</si>
  <si>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</si>
  <si>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</si>
  <si>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</si>
  <si>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</si>
  <si>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</si>
  <si>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</si>
  <si>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</si>
  <si>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</si>
  <si>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</si>
  <si>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</si>
  <si>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</si>
  <si>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</si>
  <si>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</si>
  <si>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</si>
  <si>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</si>
  <si>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</si>
  <si>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</si>
  <si>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</si>
  <si>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</si>
  <si>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</si>
  <si>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</si>
  <si>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</si>
  <si>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</si>
  <si>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</si>
  <si>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</si>
  <si>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</si>
  <si>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</si>
  <si>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</si>
  <si>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</si>
  <si>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</si>
  <si>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</si>
  <si>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</si>
  <si>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</si>
  <si>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</si>
  <si>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</si>
  <si>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</si>
  <si>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</si>
  <si>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</si>
  <si>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</si>
  <si>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</si>
  <si>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</si>
  <si>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</si>
  <si>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</si>
  <si>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</si>
  <si>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</si>
  <si>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</si>
  <si>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</si>
  <si>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</si>
  <si>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VIII</t>
  </si>
  <si>
    <t>Направления использования чистой прибыли</t>
  </si>
  <si>
    <t>На инвестиции</t>
  </si>
  <si>
    <t>Резервный фонд</t>
  </si>
  <si>
    <t>Остаток на развитие</t>
  </si>
  <si>
    <t>IX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</si>
  <si>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</si>
  <si>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</si>
  <si>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</si>
  <si>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</si>
  <si>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</si>
  <si>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</si>
  <si>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</si>
  <si>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</si>
  <si>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</si>
  <si>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</si>
  <si>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</si>
  <si>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</si>
  <si>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</si>
  <si>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</si>
  <si>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</si>
  <si>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</si>
  <si>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</si>
  <si>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</si>
  <si>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</si>
  <si>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</si>
  <si>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</si>
  <si>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</si>
  <si>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</si>
  <si>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</si>
  <si>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</si>
  <si>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</si>
  <si>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</si>
  <si>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</si>
  <si>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</si>
  <si>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</si>
  <si>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</si>
  <si>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</si>
  <si>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</si>
  <si>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</si>
  <si>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</si>
  <si>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</si>
  <si>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</si>
  <si>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</si>
  <si>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</si>
  <si>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</si>
  <si>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</si>
  <si>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</si>
  <si>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</si>
  <si>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</si>
  <si>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</si>
  <si>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</si>
  <si>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</si>
  <si>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</si>
  <si>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</si>
  <si>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</si>
  <si>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</si>
  <si>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</si>
  <si>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</si>
  <si>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</si>
  <si>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</si>
  <si>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</si>
  <si>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</si>
  <si>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</si>
  <si>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</si>
  <si>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</si>
  <si>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</si>
  <si>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</si>
  <si>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</si>
  <si>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</si>
  <si>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</si>
  <si>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</si>
  <si>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</si>
  <si>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</si>
  <si>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</si>
  <si>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</si>
  <si>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</si>
  <si>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</si>
  <si>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</si>
  <si>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</si>
  <si>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</si>
  <si>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</si>
  <si>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</si>
  <si>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</si>
  <si>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</si>
  <si>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</si>
  <si>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</si>
  <si>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</si>
  <si>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</si>
  <si>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</si>
  <si>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</si>
  <si>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</si>
  <si>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</si>
  <si>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</si>
  <si>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</si>
  <si>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</si>
  <si>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</si>
  <si>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</si>
  <si>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</si>
  <si>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</si>
  <si>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</si>
  <si>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</si>
  <si>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</si>
  <si>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</si>
  <si>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</si>
  <si>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</si>
  <si>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</si>
  <si>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</si>
  <si>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</si>
  <si>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</si>
  <si>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</si>
  <si>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</si>
  <si>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</si>
  <si>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</si>
  <si>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</si>
  <si>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</si>
  <si>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</si>
  <si>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</si>
  <si>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</si>
  <si>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</si>
  <si>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</si>
  <si>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</si>
  <si>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</si>
  <si>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</si>
  <si>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</si>
  <si>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</si>
  <si>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15.1.1</t>
  </si>
  <si>
    <t>15.1.2</t>
  </si>
  <si>
    <t>Примечание:</t>
  </si>
  <si>
    <t>М.П.</t>
  </si>
  <si>
    <t>1</t>
  </si>
  <si>
    <t>2</t>
  </si>
  <si>
    <t>4</t>
  </si>
  <si>
    <t>6</t>
  </si>
  <si>
    <t>ВСЕГО с технологическим присоелинением</t>
  </si>
  <si>
    <t>нд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</si>
  <si>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</si>
  <si>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</si>
  <si>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</si>
  <si>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</si>
  <si>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</si>
  <si>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</si>
  <si>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</si>
  <si>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</si>
  <si>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</si>
  <si>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квартал</t>
  </si>
  <si>
    <t xml:space="preserve">Отчет об исполнении инвестиционной программы </t>
  </si>
  <si>
    <t xml:space="preserve">за год </t>
  </si>
  <si>
    <t>Выручка от реализации товаров (работ, услуг) всего, в том числе*:</t>
  </si>
  <si>
    <t>услуги инфраструктурных организаций*****</t>
  </si>
  <si>
    <t>Поступления от эмиссии акций**</t>
  </si>
  <si>
    <t>Итого сальдо денежных средств (строка XVI+строка XVII+строка XVIII+строка XIX)</t>
  </si>
  <si>
    <t>Заявленная мощность***/фактическая мощность всего, в том числе:</t>
  </si>
  <si>
    <t>1.2.3.1.2.</t>
  </si>
  <si>
    <t>Возврат налога на добавленную стоимость****</t>
  </si>
  <si>
    <t>в том числе средства федерального бюджета, недоиспользованные в прошлых периодах</t>
  </si>
  <si>
    <t>3.1.</t>
  </si>
  <si>
    <t>амортизации, учтенной в ценах (тарифах) на услуги по передаче электрической энергии;</t>
  </si>
  <si>
    <t xml:space="preserve">Вывод объектов инвестиционной деятельности (мощностей) из эксплуатации в год  </t>
  </si>
  <si>
    <t>2021</t>
  </si>
  <si>
    <t>Финансирование капитальных вложений 2021 года, млн. рублей (с НДС)</t>
  </si>
  <si>
    <t>Фактический объем финансирования капитальных вложений на 01.01. 2021года,
млн. рублей
(с НДС)</t>
  </si>
  <si>
    <t>Остаток финансирования капитальных вложений на 01.01.2021 года в прогнозных ценах соответствующих лет, млн. рублей
(с НДС)</t>
  </si>
  <si>
    <t>Всего (год 2021)</t>
  </si>
  <si>
    <t>Фактический объем освоения капитальных вложений на 01.01. 2021 года. в прогнозных ценах соответствующих лет, млн. рублей
(без НДС)</t>
  </si>
  <si>
    <t>Остаток освоения капитальных вложений на 01.01.2021 года , млн. рублей
(без НДС)</t>
  </si>
  <si>
    <t>Освоение капитальных вложений 2021 год, млн. рублей (без НДС)</t>
  </si>
  <si>
    <t>активов к бухгалтерскому учету в год 2021</t>
  </si>
  <si>
    <t>Финансирование капитальных вложений года 2021, млн. рублей (с НДС)</t>
  </si>
  <si>
    <t>Освоение капитальных вложений 2021 года, млн. рублей (без НДС)</t>
  </si>
  <si>
    <t>деятельности (мощностей) в эксплуатацию в год 2021</t>
  </si>
  <si>
    <t>8</t>
  </si>
  <si>
    <t>9</t>
  </si>
  <si>
    <t>10</t>
  </si>
  <si>
    <t>11</t>
  </si>
  <si>
    <t>12</t>
  </si>
  <si>
    <t>15</t>
  </si>
  <si>
    <t>_________________А.С. Шапошников</t>
  </si>
  <si>
    <t>«___»________________ 2022 года</t>
  </si>
  <si>
    <t xml:space="preserve">Создание автоматизированных информационно-измерительных систем учета электрической энергии(мощности) и передачи показаний приборов учета, находящихся в зоне обслуживания филиала ЗАО "ЮЭК". 
</t>
  </si>
  <si>
    <t>L_YUEK_007</t>
  </si>
  <si>
    <t>L_YUEK_008</t>
  </si>
  <si>
    <t>И.Е. Глухов</t>
  </si>
  <si>
    <t>И.о. начальника ПТО ЗАО "Южная Энергетическая Компания"</t>
  </si>
  <si>
    <t>Генеральный директор</t>
  </si>
  <si>
    <t>ЗАО "Южная Энергетичкска Компания"</t>
  </si>
  <si>
    <t>Приказом Министерства энергетики, промышленности и связи Ставропольского края от 07 октября 2021 года № 331/о/д</t>
  </si>
  <si>
    <t>Закрытое Акционерное Общество "Южная Энергетическая Компания"</t>
  </si>
  <si>
    <t>«___»________________ 2022года</t>
  </si>
  <si>
    <t>0,3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</si>
  <si>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2021</t>
  </si>
  <si>
    <t xml:space="preserve">ВСЕГО </t>
  </si>
  <si>
    <t>ТП-39,Замена трансформаторов 250кВА на 400кВА-2шт.</t>
  </si>
  <si>
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</t>
  </si>
  <si>
    <t xml:space="preserve">Показатель увеличения протяженности линий электропередач, не связанного с осуществлением технологического присоединения к электрическим сетям </t>
  </si>
  <si>
    <t xml:space="preserve">Показатель замены силовых трансформаторов, МВА </t>
  </si>
  <si>
    <t>Показатель замены линий электропередач, км</t>
  </si>
  <si>
    <t xml:space="preserve">Показатель замены БСК, Мвар </t>
  </si>
  <si>
    <t xml:space="preserve">показатель оценки изменения объема недоотпущенной электрической энергии  </t>
  </si>
  <si>
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</t>
  </si>
  <si>
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</si>
  <si>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</si>
  <si>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</si>
  <si>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(Фит), млн.руб.(без НДС)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</si>
  <si>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</si>
  <si>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Приложение  № 11</t>
  </si>
  <si>
    <t>к приказу Минэнерго России</t>
  </si>
  <si>
    <t>от « 5 » мая  2016 г. № 380</t>
  </si>
  <si>
    <t>Инвестиционная программа Филиала ЗАО "Южная Энергетическая Компания"</t>
  </si>
  <si>
    <t xml:space="preserve">                          полное наименование субъекта электроэнергетики</t>
  </si>
  <si>
    <t>Субъект Российской Федерации: Ставропольский край</t>
  </si>
  <si>
    <t xml:space="preserve">                    Год раскрытия (предоставления) информации: 2021 год</t>
  </si>
  <si>
    <t>Утвержденные плановые значения показателей приведены в соответствии с__________________________________________________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</si>
  <si>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</si>
  <si>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</si>
  <si>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№ п/п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</si>
  <si>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</si>
  <si>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</si>
  <si>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</si>
  <si>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</si>
  <si>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</si>
  <si>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</si>
  <si>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</si>
  <si>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Итого за период реализации инвестиционной программы</t>
  </si>
  <si>
    <t xml:space="preserve">Факт </t>
  </si>
  <si>
    <t>млн рублей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</si>
  <si>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</si>
  <si>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</si>
  <si>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Прочие доходы и расходы (сальдо) (строка 4.1 – строка 4.2)</t>
  </si>
  <si>
    <t xml:space="preserve"> по сомнительным долгам</t>
  </si>
  <si>
    <t>Прибыль до налогообложения без учета процентов к уплате и амортизации (строкаV + строка 4.2.2 + строка II.IV)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</si>
  <si>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</si>
  <si>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</si>
  <si>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Погашение кредитов и займов всего всего, в том числе: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</si>
  <si>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</si>
  <si>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</si>
  <si>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</si>
  <si>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XXII</t>
  </si>
  <si>
    <t xml:space="preserve">производство и поставка электрической энергии и мощности всего, в том числе: </t>
  </si>
  <si>
    <t>23.1.1.а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</si>
  <si>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</si>
  <si>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</si>
  <si>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23.1.1.2.а</t>
  </si>
  <si>
    <t>23.1.1.3.а</t>
  </si>
  <si>
    <t>23.1.2.а</t>
  </si>
  <si>
    <t>23.1.3.а</t>
  </si>
  <si>
    <t>23.1.4.а</t>
  </si>
  <si>
    <t>23.1.5.а</t>
  </si>
  <si>
    <t>23.1.6</t>
  </si>
  <si>
    <t>23.1.7.а</t>
  </si>
  <si>
    <t>23.1.8.а</t>
  </si>
  <si>
    <t>23.1.8.1.а</t>
  </si>
  <si>
    <t>23.1.8.2.а</t>
  </si>
  <si>
    <t>23.1.9.а</t>
  </si>
  <si>
    <t>23.2.1.а</t>
  </si>
  <si>
    <t>23.2.2.1.а</t>
  </si>
  <si>
    <t>23.2.2.2.а</t>
  </si>
  <si>
    <t>23.2.3.а</t>
  </si>
  <si>
    <t>23.2.4.а</t>
  </si>
  <si>
    <t>23.2.5.а</t>
  </si>
  <si>
    <t>23.2.6.а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</si>
  <si>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</si>
  <si>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</si>
  <si>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x</t>
  </si>
  <si>
    <t>Необходимая валовая выручка сетевой организации в части содержания (строка 1.3-строка 2.2.1-строка 2.2.2-строка 2.1.2.1.1)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</si>
  <si>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</si>
  <si>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</si>
  <si>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>чел</t>
  </si>
  <si>
    <t xml:space="preserve">2 Источники финансирования инвестиционной программы субъекта электроэнергетики </t>
  </si>
  <si>
    <t>Факт предвар.</t>
  </si>
  <si>
    <t>Источники финансирования инвестиционной программы всего (строка I+строка II) всего, в том числе:</t>
  </si>
  <si>
    <t xml:space="preserve">    авансовое использование прибыли</t>
  </si>
  <si>
    <t>недоиспользованная амортизация прошлых лет всего (+) , в том числе: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</si>
  <si>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</si>
  <si>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 xml:space="preserve">Генеральный директор                                            С.П. Сенников                  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</si>
  <si>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</si>
  <si>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</si>
  <si>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</si>
  <si>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</si>
  <si>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</si>
  <si>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Отчет о реализации инвестиционной программы Закрытое Акционерное Общество "Южная Энергетическая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</si>
</sst>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0.000"/>
    <numFmt numFmtId="166" formatCode="#,##0.000"/>
    <numFmt numFmtId="167" formatCode="0.00000"/>
    <numFmt numFmtId="168" formatCode="0.0"/>
    <numFmt numFmtId="169" formatCode="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trike/>
      <sz val="10"/>
      <name val="Times New Roman"/>
      <family val="1"/>
      <charset val="204"/>
    </font>
    <font>
      <strike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22" fillId="0" borderId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164" fontId="1" fillId="0" borderId="0" applyFont="0" applyFill="0" applyBorder="0" applyAlignment="0" applyProtection="0"/>
  </cellStyleXfs>
  <cellXfs count="544">
    <xf numFmtId="0" fontId="0" fillId="0" borderId="0" xfId="0"/>
    <xf numFmtId="0" fontId="4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right"/>
    </xf>
    <xf numFmtId="0" fontId="6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 vertical="top"/>
    </xf>
    <xf numFmtId="0" fontId="4" fillId="0" borderId="9" xfId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0" fontId="4" fillId="0" borderId="9" xfId="1" applyNumberFormat="1" applyFont="1" applyBorder="1" applyAlignment="1">
      <alignment horizontal="left" wrapText="1"/>
    </xf>
    <xf numFmtId="0" fontId="7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right" vertical="top" wrapText="1"/>
    </xf>
    <xf numFmtId="0" fontId="7" fillId="0" borderId="9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 wrapText="1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right"/>
    </xf>
    <xf numFmtId="0" fontId="10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center" vertical="top"/>
    </xf>
    <xf numFmtId="0" fontId="11" fillId="0" borderId="9" xfId="1" applyNumberFormat="1" applyFont="1" applyBorder="1" applyAlignment="1">
      <alignment horizontal="center" vertical="top"/>
    </xf>
    <xf numFmtId="0" fontId="4" fillId="0" borderId="9" xfId="1" applyNumberFormat="1" applyFont="1" applyBorder="1" applyAlignment="1">
      <alignment horizontal="center" vertical="center" textRotation="90" wrapText="1"/>
    </xf>
    <xf numFmtId="0" fontId="4" fillId="0" borderId="9" xfId="1" applyNumberFormat="1" applyFont="1" applyBorder="1" applyAlignment="1">
      <alignment horizontal="center" vertical="top"/>
    </xf>
    <xf numFmtId="0" fontId="7" fillId="0" borderId="0" xfId="1" applyFont="1"/>
    <xf numFmtId="0" fontId="7" fillId="0" borderId="9" xfId="1" applyNumberFormat="1" applyFont="1" applyBorder="1" applyAlignment="1">
      <alignment horizontal="center" vertical="center" textRotation="90" wrapText="1"/>
    </xf>
    <xf numFmtId="0" fontId="7" fillId="0" borderId="9" xfId="1" applyNumberFormat="1" applyFont="1" applyBorder="1" applyAlignment="1">
      <alignment horizontal="center" vertical="top"/>
    </xf>
    <xf numFmtId="0" fontId="10" fillId="0" borderId="9" xfId="1" applyNumberFormat="1" applyFont="1" applyBorder="1" applyAlignment="1">
      <alignment horizontal="center" vertical="center" textRotation="90" wrapText="1"/>
    </xf>
    <xf numFmtId="0" fontId="10" fillId="0" borderId="9" xfId="1" applyNumberFormat="1" applyFont="1" applyBorder="1" applyAlignment="1">
      <alignment horizontal="center" vertical="top"/>
    </xf>
    <xf numFmtId="49" fontId="10" fillId="0" borderId="9" xfId="1" applyNumberFormat="1" applyFont="1" applyBorder="1" applyAlignment="1">
      <alignment horizontal="center"/>
    </xf>
    <xf numFmtId="0" fontId="10" fillId="0" borderId="9" xfId="1" applyNumberFormat="1" applyFont="1" applyBorder="1" applyAlignment="1">
      <alignment horizontal="left" wrapText="1"/>
    </xf>
    <xf numFmtId="0" fontId="10" fillId="0" borderId="9" xfId="1" applyNumberFormat="1" applyFont="1" applyBorder="1" applyAlignment="1">
      <alignment horizontal="center"/>
    </xf>
    <xf numFmtId="0" fontId="4" fillId="0" borderId="9" xfId="1" applyFont="1" applyBorder="1" applyAlignment="1">
      <alignment horizontal="center" vertical="center" wrapText="1"/>
    </xf>
    <xf numFmtId="0" fontId="6" fillId="0" borderId="0" xfId="2" applyFont="1" applyFill="1"/>
    <xf numFmtId="0" fontId="5" fillId="0" borderId="0" xfId="2" applyFont="1" applyFill="1" applyAlignment="1"/>
    <xf numFmtId="0" fontId="16" fillId="0" borderId="0" xfId="3" applyFont="1" applyFill="1" applyAlignment="1">
      <alignment horizontal="right"/>
    </xf>
    <xf numFmtId="0" fontId="17" fillId="0" borderId="0" xfId="3" applyFont="1" applyFill="1" applyAlignment="1">
      <alignment horizontal="right"/>
    </xf>
    <xf numFmtId="0" fontId="18" fillId="0" borderId="0" xfId="3" applyFont="1" applyFill="1" applyAlignment="1">
      <alignment horizontal="right"/>
    </xf>
    <xf numFmtId="0" fontId="19" fillId="0" borderId="0" xfId="3" applyFont="1" applyFill="1" applyAlignment="1">
      <alignment horizontal="right"/>
    </xf>
    <xf numFmtId="49" fontId="4" fillId="0" borderId="0" xfId="1" applyNumberFormat="1" applyFont="1" applyBorder="1" applyAlignment="1">
      <alignment horizontal="center"/>
    </xf>
    <xf numFmtId="0" fontId="20" fillId="0" borderId="0" xfId="3" applyFont="1" applyFill="1" applyAlignment="1">
      <alignment horizontal="right"/>
    </xf>
    <xf numFmtId="0" fontId="21" fillId="0" borderId="0" xfId="3" applyFont="1" applyFill="1" applyAlignment="1">
      <alignment horizontal="right"/>
    </xf>
    <xf numFmtId="0" fontId="8" fillId="0" borderId="0" xfId="1" applyNumberFormat="1" applyFont="1" applyBorder="1" applyAlignment="1"/>
    <xf numFmtId="0" fontId="5" fillId="0" borderId="0" xfId="1" applyFont="1" applyBorder="1" applyAlignment="1">
      <alignment horizontal="right"/>
    </xf>
    <xf numFmtId="0" fontId="5" fillId="0" borderId="0" xfId="1" applyNumberFormat="1" applyFont="1" applyBorder="1" applyAlignment="1">
      <alignment wrapText="1"/>
    </xf>
    <xf numFmtId="0" fontId="5" fillId="0" borderId="0" xfId="1" applyNumberFormat="1" applyFont="1" applyBorder="1" applyAlignment="1"/>
    <xf numFmtId="49" fontId="5" fillId="0" borderId="0" xfId="1" applyNumberFormat="1" applyFont="1" applyBorder="1" applyAlignment="1"/>
    <xf numFmtId="0" fontId="7" fillId="0" borderId="0" xfId="1" applyNumberFormat="1" applyFont="1" applyBorder="1" applyAlignment="1">
      <alignment vertical="top"/>
    </xf>
    <xf numFmtId="0" fontId="7" fillId="0" borderId="0" xfId="1" applyNumberFormat="1" applyFont="1" applyBorder="1" applyAlignment="1"/>
    <xf numFmtId="49" fontId="8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0" fontId="6" fillId="0" borderId="0" xfId="1" applyNumberFormat="1" applyFont="1" applyBorder="1" applyAlignment="1"/>
    <xf numFmtId="0" fontId="15" fillId="0" borderId="9" xfId="2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165" fontId="15" fillId="0" borderId="9" xfId="2" applyNumberFormat="1" applyFont="1" applyFill="1" applyBorder="1" applyAlignment="1">
      <alignment horizontal="center" vertical="center"/>
    </xf>
    <xf numFmtId="165" fontId="6" fillId="0" borderId="9" xfId="2" applyNumberFormat="1" applyFont="1" applyFill="1" applyBorder="1" applyAlignment="1">
      <alignment horizontal="center" vertical="center"/>
    </xf>
    <xf numFmtId="165" fontId="6" fillId="2" borderId="9" xfId="2" applyNumberFormat="1" applyFont="1" applyFill="1" applyBorder="1" applyAlignment="1">
      <alignment horizontal="center" vertical="center" wrapText="1"/>
    </xf>
    <xf numFmtId="9" fontId="15" fillId="0" borderId="9" xfId="2" applyNumberFormat="1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9" fontId="6" fillId="0" borderId="9" xfId="2" applyNumberFormat="1" applyFont="1" applyFill="1" applyBorder="1" applyAlignment="1">
      <alignment horizontal="center" vertical="center"/>
    </xf>
    <xf numFmtId="165" fontId="15" fillId="0" borderId="9" xfId="2" applyNumberFormat="1" applyFont="1" applyFill="1" applyBorder="1" applyAlignment="1">
      <alignment horizontal="center" vertical="center" wrapText="1"/>
    </xf>
    <xf numFmtId="165" fontId="6" fillId="0" borderId="9" xfId="2" applyNumberFormat="1" applyFont="1" applyFill="1" applyBorder="1" applyAlignment="1">
      <alignment horizontal="center" vertical="center" wrapText="1"/>
    </xf>
    <xf numFmtId="0" fontId="6" fillId="0" borderId="9" xfId="1" applyNumberFormat="1" applyFont="1" applyBorder="1" applyAlignment="1">
      <alignment horizontal="center"/>
    </xf>
    <xf numFmtId="167" fontId="6" fillId="0" borderId="9" xfId="2" applyNumberFormat="1" applyFont="1" applyFill="1" applyBorder="1" applyAlignment="1">
      <alignment horizontal="center" vertical="center" wrapText="1"/>
    </xf>
    <xf numFmtId="166" fontId="13" fillId="0" borderId="9" xfId="6" applyNumberFormat="1" applyFont="1" applyFill="1" applyBorder="1" applyAlignment="1">
      <alignment horizontal="center" vertical="center"/>
    </xf>
    <xf numFmtId="0" fontId="14" fillId="0" borderId="0" xfId="2" applyFont="1" applyFill="1"/>
    <xf numFmtId="0" fontId="5" fillId="0" borderId="0" xfId="2" applyFont="1" applyFill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0" borderId="0" xfId="1" applyNumberFormat="1" applyFont="1" applyBorder="1" applyAlignment="1">
      <alignment horizontal="right" vertical="top" wrapText="1"/>
    </xf>
    <xf numFmtId="165" fontId="6" fillId="2" borderId="9" xfId="2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2" borderId="0" xfId="5" applyNumberFormat="1" applyFont="1" applyFill="1" applyBorder="1" applyAlignment="1" applyProtection="1">
      <alignment vertical="center" wrapText="1"/>
      <protection locked="0"/>
    </xf>
    <xf numFmtId="0" fontId="13" fillId="0" borderId="0" xfId="4" applyFont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9" fontId="6" fillId="0" borderId="0" xfId="2" applyNumberFormat="1" applyFont="1" applyFill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/>
    </xf>
    <xf numFmtId="0" fontId="6" fillId="0" borderId="9" xfId="1" applyNumberFormat="1" applyFont="1" applyBorder="1" applyAlignment="1">
      <alignment horizontal="center" vertical="top"/>
    </xf>
    <xf numFmtId="165" fontId="6" fillId="0" borderId="9" xfId="1" applyNumberFormat="1" applyFont="1" applyBorder="1" applyAlignment="1">
      <alignment horizontal="center" vertical="top"/>
    </xf>
    <xf numFmtId="165" fontId="6" fillId="2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6" fillId="2" borderId="9" xfId="1" applyNumberFormat="1" applyFont="1" applyFill="1" applyBorder="1" applyAlignment="1">
      <alignment horizontal="center" vertical="top"/>
    </xf>
    <xf numFmtId="0" fontId="6" fillId="2" borderId="9" xfId="2" applyFont="1" applyFill="1" applyBorder="1" applyAlignment="1">
      <alignment horizontal="center" vertical="center"/>
    </xf>
    <xf numFmtId="9" fontId="15" fillId="2" borderId="9" xfId="2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vertical="center"/>
    </xf>
    <xf numFmtId="166" fontId="6" fillId="2" borderId="9" xfId="0" applyNumberFormat="1" applyFont="1" applyFill="1" applyBorder="1" applyAlignment="1">
      <alignment horizontal="center" vertical="center" wrapText="1"/>
    </xf>
    <xf numFmtId="9" fontId="6" fillId="2" borderId="9" xfId="2" applyNumberFormat="1" applyFont="1" applyFill="1" applyBorder="1" applyAlignment="1">
      <alignment horizontal="center" vertical="center"/>
    </xf>
    <xf numFmtId="0" fontId="6" fillId="2" borderId="0" xfId="2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165" fontId="7" fillId="0" borderId="9" xfId="1" applyNumberFormat="1" applyFont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165" fontId="20" fillId="2" borderId="9" xfId="2" applyNumberFormat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vertical="top" wrapText="1"/>
    </xf>
    <xf numFmtId="165" fontId="6" fillId="0" borderId="0" xfId="2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/>
    </xf>
    <xf numFmtId="165" fontId="7" fillId="2" borderId="9" xfId="2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left"/>
    </xf>
    <xf numFmtId="0" fontId="8" fillId="2" borderId="0" xfId="1" applyNumberFormat="1" applyFont="1" applyFill="1" applyBorder="1" applyAlignment="1">
      <alignment horizontal="right"/>
    </xf>
    <xf numFmtId="0" fontId="20" fillId="2" borderId="0" xfId="3" applyFont="1" applyFill="1" applyAlignment="1">
      <alignment horizontal="right"/>
    </xf>
    <xf numFmtId="0" fontId="6" fillId="2" borderId="0" xfId="1" applyNumberFormat="1" applyFont="1" applyFill="1" applyBorder="1" applyAlignment="1">
      <alignment horizontal="left"/>
    </xf>
    <xf numFmtId="0" fontId="21" fillId="2" borderId="0" xfId="3" applyFont="1" applyFill="1" applyAlignment="1">
      <alignment horizontal="right"/>
    </xf>
    <xf numFmtId="0" fontId="8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right"/>
    </xf>
    <xf numFmtId="0" fontId="10" fillId="2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Border="1" applyAlignment="1">
      <alignment horizontal="center" wrapText="1"/>
    </xf>
    <xf numFmtId="0" fontId="8" fillId="2" borderId="0" xfId="0" applyNumberFormat="1" applyFont="1" applyFill="1" applyBorder="1" applyAlignment="1">
      <alignment horizontal="center" vertical="top"/>
    </xf>
    <xf numFmtId="0" fontId="10" fillId="2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vertical="top"/>
    </xf>
    <xf numFmtId="0" fontId="10" fillId="2" borderId="0" xfId="1" applyNumberFormat="1" applyFont="1" applyFill="1" applyBorder="1" applyAlignment="1">
      <alignment horizontal="center" vertical="top"/>
    </xf>
    <xf numFmtId="0" fontId="8" fillId="2" borderId="0" xfId="1" applyNumberFormat="1" applyFont="1" applyFill="1" applyBorder="1" applyAlignment="1">
      <alignment horizontal="center" vertical="top"/>
    </xf>
    <xf numFmtId="0" fontId="10" fillId="2" borderId="9" xfId="1" applyNumberFormat="1" applyFont="1" applyFill="1" applyBorder="1" applyAlignment="1">
      <alignment horizontal="center" vertical="center" wrapText="1"/>
    </xf>
    <xf numFmtId="0" fontId="10" fillId="2" borderId="9" xfId="1" applyNumberFormat="1" applyFont="1" applyFill="1" applyBorder="1" applyAlignment="1">
      <alignment horizontal="center" textRotation="90" wrapText="1"/>
    </xf>
    <xf numFmtId="0" fontId="10" fillId="2" borderId="9" xfId="1" applyNumberFormat="1" applyFont="1" applyFill="1" applyBorder="1" applyAlignment="1">
      <alignment horizontal="center" vertical="top"/>
    </xf>
    <xf numFmtId="0" fontId="20" fillId="2" borderId="9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/>
    </xf>
    <xf numFmtId="165" fontId="7" fillId="2" borderId="9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vertical="center"/>
    </xf>
    <xf numFmtId="0" fontId="7" fillId="2" borderId="0" xfId="2" applyFont="1" applyFill="1"/>
    <xf numFmtId="0" fontId="5" fillId="2" borderId="0" xfId="2" applyFont="1" applyFill="1"/>
    <xf numFmtId="0" fontId="7" fillId="2" borderId="0" xfId="2" applyFont="1" applyFill="1" applyAlignment="1">
      <alignment horizontal="center"/>
    </xf>
    <xf numFmtId="0" fontId="14" fillId="2" borderId="0" xfId="2" applyFont="1" applyFill="1"/>
    <xf numFmtId="0" fontId="9" fillId="2" borderId="0" xfId="1" applyNumberFormat="1" applyFont="1" applyFill="1" applyBorder="1" applyAlignment="1">
      <alignment horizontal="left"/>
    </xf>
    <xf numFmtId="0" fontId="9" fillId="2" borderId="0" xfId="1" applyNumberFormat="1" applyFont="1" applyFill="1" applyBorder="1" applyAlignment="1">
      <alignment horizontal="right"/>
    </xf>
    <xf numFmtId="49" fontId="9" fillId="2" borderId="0" xfId="1" applyNumberFormat="1" applyFont="1" applyFill="1" applyBorder="1" applyAlignment="1">
      <alignment horizontal="center"/>
    </xf>
    <xf numFmtId="0" fontId="7" fillId="2" borderId="0" xfId="1" applyNumberFormat="1" applyFont="1" applyFill="1" applyBorder="1" applyAlignment="1"/>
    <xf numFmtId="0" fontId="7" fillId="2" borderId="0" xfId="1" applyNumberFormat="1" applyFont="1" applyFill="1" applyBorder="1" applyAlignment="1">
      <alignment horizontal="left"/>
    </xf>
    <xf numFmtId="0" fontId="7" fillId="2" borderId="0" xfId="1" applyNumberFormat="1" applyFont="1" applyFill="1" applyBorder="1" applyAlignment="1">
      <alignment horizontal="right"/>
    </xf>
    <xf numFmtId="0" fontId="8" fillId="2" borderId="0" xfId="1" applyNumberFormat="1" applyFont="1" applyFill="1" applyBorder="1" applyAlignment="1"/>
    <xf numFmtId="0" fontId="9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wrapText="1"/>
    </xf>
    <xf numFmtId="0" fontId="11" fillId="2" borderId="0" xfId="1" applyNumberFormat="1" applyFont="1" applyFill="1" applyBorder="1" applyAlignment="1">
      <alignment horizontal="left"/>
    </xf>
    <xf numFmtId="0" fontId="11" fillId="2" borderId="9" xfId="1" applyNumberFormat="1" applyFont="1" applyFill="1" applyBorder="1" applyAlignment="1">
      <alignment horizontal="center" vertical="center" wrapText="1"/>
    </xf>
    <xf numFmtId="0" fontId="11" fillId="2" borderId="9" xfId="1" applyNumberFormat="1" applyFont="1" applyFill="1" applyBorder="1" applyAlignment="1">
      <alignment horizontal="center" vertical="center" textRotation="90" wrapText="1"/>
    </xf>
    <xf numFmtId="0" fontId="6" fillId="2" borderId="9" xfId="1" applyNumberFormat="1" applyFont="1" applyFill="1" applyBorder="1" applyAlignment="1">
      <alignment horizontal="center" vertical="center" textRotation="90" wrapText="1"/>
    </xf>
    <xf numFmtId="0" fontId="11" fillId="2" borderId="9" xfId="1" applyNumberFormat="1" applyFont="1" applyFill="1" applyBorder="1" applyAlignment="1">
      <alignment horizontal="center" vertical="top"/>
    </xf>
    <xf numFmtId="165" fontId="11" fillId="2" borderId="9" xfId="1" applyNumberFormat="1" applyFont="1" applyFill="1" applyBorder="1" applyAlignment="1">
      <alignment horizontal="center" vertical="top"/>
    </xf>
    <xf numFmtId="166" fontId="13" fillId="2" borderId="9" xfId="6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top"/>
    </xf>
    <xf numFmtId="0" fontId="6" fillId="2" borderId="0" xfId="2" applyFont="1" applyFill="1" applyAlignment="1">
      <alignment horizontal="center"/>
    </xf>
    <xf numFmtId="0" fontId="7" fillId="2" borderId="9" xfId="1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7" fillId="2" borderId="9" xfId="1" applyNumberFormat="1" applyFont="1" applyFill="1" applyBorder="1" applyAlignment="1">
      <alignment horizontal="center" vertical="center" textRotation="90" wrapText="1"/>
    </xf>
    <xf numFmtId="0" fontId="10" fillId="2" borderId="0" xfId="0" applyNumberFormat="1" applyFont="1" applyFill="1" applyBorder="1" applyAlignment="1">
      <alignment horizontal="center" vertical="top"/>
    </xf>
    <xf numFmtId="0" fontId="8" fillId="2" borderId="0" xfId="0" applyNumberFormat="1" applyFont="1" applyFill="1" applyBorder="1" applyAlignment="1">
      <alignment horizontal="center"/>
    </xf>
    <xf numFmtId="0" fontId="10" fillId="2" borderId="4" xfId="1" applyNumberFormat="1" applyFont="1" applyFill="1" applyBorder="1" applyAlignment="1">
      <alignment horizontal="center" vertical="center" wrapText="1"/>
    </xf>
    <xf numFmtId="165" fontId="20" fillId="0" borderId="9" xfId="2" applyNumberFormat="1" applyFont="1" applyFill="1" applyBorder="1" applyAlignment="1">
      <alignment horizontal="center" vertical="center"/>
    </xf>
    <xf numFmtId="9" fontId="15" fillId="2" borderId="0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top" wrapText="1"/>
    </xf>
    <xf numFmtId="0" fontId="6" fillId="2" borderId="0" xfId="2" applyFont="1" applyFill="1" applyBorder="1" applyAlignment="1">
      <alignment horizontal="center" vertical="center"/>
    </xf>
    <xf numFmtId="0" fontId="11" fillId="2" borderId="0" xfId="1" applyNumberFormat="1" applyFont="1" applyFill="1" applyBorder="1" applyAlignment="1">
      <alignment horizontal="center" vertical="top"/>
    </xf>
    <xf numFmtId="0" fontId="6" fillId="2" borderId="0" xfId="1" applyNumberFormat="1" applyFont="1" applyFill="1" applyBorder="1" applyAlignment="1">
      <alignment horizontal="center" vertical="top"/>
    </xf>
    <xf numFmtId="166" fontId="13" fillId="2" borderId="0" xfId="6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/>
    </xf>
    <xf numFmtId="166" fontId="23" fillId="3" borderId="9" xfId="0" applyNumberFormat="1" applyFont="1" applyFill="1" applyBorder="1" applyAlignment="1">
      <alignment horizontal="center" vertical="center"/>
    </xf>
    <xf numFmtId="0" fontId="24" fillId="2" borderId="0" xfId="1" applyNumberFormat="1" applyFont="1" applyFill="1" applyBorder="1" applyAlignment="1">
      <alignment horizontal="left"/>
    </xf>
    <xf numFmtId="0" fontId="23" fillId="2" borderId="0" xfId="1" applyNumberFormat="1" applyFont="1" applyFill="1" applyBorder="1" applyAlignment="1">
      <alignment horizontal="left"/>
    </xf>
    <xf numFmtId="0" fontId="23" fillId="2" borderId="0" xfId="1" applyNumberFormat="1" applyFont="1" applyFill="1" applyBorder="1" applyAlignment="1"/>
    <xf numFmtId="0" fontId="7" fillId="0" borderId="0" xfId="1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/>
    </xf>
    <xf numFmtId="0" fontId="6" fillId="2" borderId="9" xfId="2" applyFont="1" applyFill="1" applyBorder="1" applyAlignment="1">
      <alignment vertical="center" wrapText="1"/>
    </xf>
    <xf numFmtId="0" fontId="12" fillId="2" borderId="9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9" fontId="6" fillId="2" borderId="9" xfId="7" applyFont="1" applyFill="1" applyBorder="1" applyAlignment="1">
      <alignment horizontal="center" vertical="center"/>
    </xf>
    <xf numFmtId="0" fontId="7" fillId="0" borderId="0" xfId="2" applyFont="1" applyFill="1"/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right"/>
    </xf>
    <xf numFmtId="0" fontId="10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right"/>
    </xf>
    <xf numFmtId="0" fontId="26" fillId="0" borderId="0" xfId="9" applyFont="1"/>
    <xf numFmtId="0" fontId="5" fillId="0" borderId="0" xfId="8" applyFont="1" applyAlignment="1">
      <alignment horizontal="center" vertical="center" wrapText="1"/>
    </xf>
    <xf numFmtId="0" fontId="6" fillId="0" borderId="0" xfId="8" applyAlignment="1">
      <alignment horizontal="center" vertical="center" wrapText="1"/>
    </xf>
    <xf numFmtId="0" fontId="6" fillId="0" borderId="0" xfId="8"/>
    <xf numFmtId="49" fontId="5" fillId="0" borderId="0" xfId="8" applyNumberFormat="1" applyFont="1" applyAlignment="1">
      <alignment horizontal="center" vertical="center"/>
    </xf>
    <xf numFmtId="0" fontId="4" fillId="0" borderId="0" xfId="9" applyFont="1" applyAlignment="1">
      <alignment horizontal="center" vertical="top"/>
    </xf>
    <xf numFmtId="0" fontId="14" fillId="0" borderId="0" xfId="9" applyFont="1" applyAlignment="1">
      <alignment horizontal="justify" vertical="center"/>
    </xf>
    <xf numFmtId="0" fontId="6" fillId="0" borderId="19" xfId="8" applyBorder="1" applyAlignment="1">
      <alignment horizontal="center" vertical="center" wrapText="1"/>
    </xf>
    <xf numFmtId="0" fontId="6" fillId="0" borderId="22" xfId="8" applyBorder="1" applyAlignment="1">
      <alignment horizontal="center" vertical="center" wrapText="1"/>
    </xf>
    <xf numFmtId="0" fontId="6" fillId="0" borderId="20" xfId="8" applyBorder="1" applyAlignment="1">
      <alignment horizontal="center" vertical="center" wrapText="1"/>
    </xf>
    <xf numFmtId="0" fontId="6" fillId="0" borderId="21" xfId="8" applyBorder="1" applyAlignment="1">
      <alignment horizontal="center" vertical="center" wrapText="1"/>
    </xf>
    <xf numFmtId="0" fontId="5" fillId="0" borderId="23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5" fillId="0" borderId="9" xfId="8" applyFont="1" applyBorder="1" applyAlignment="1">
      <alignment horizontal="center" vertical="center" wrapText="1"/>
    </xf>
    <xf numFmtId="0" fontId="5" fillId="0" borderId="24" xfId="8" applyFont="1" applyBorder="1" applyAlignment="1">
      <alignment horizontal="center" vertical="center" wrapText="1"/>
    </xf>
    <xf numFmtId="49" fontId="28" fillId="0" borderId="25" xfId="8" applyNumberFormat="1" applyFont="1" applyBorder="1" applyAlignment="1">
      <alignment horizontal="center" vertical="center"/>
    </xf>
    <xf numFmtId="0" fontId="28" fillId="0" borderId="2" xfId="8" applyFont="1" applyBorder="1" applyAlignment="1">
      <alignment horizontal="center" vertical="center" wrapText="1"/>
    </xf>
    <xf numFmtId="0" fontId="28" fillId="0" borderId="26" xfId="8" applyFont="1" applyBorder="1" applyAlignment="1">
      <alignment horizontal="center" vertical="center" wrapText="1"/>
    </xf>
    <xf numFmtId="0" fontId="28" fillId="0" borderId="27" xfId="8" applyFont="1" applyBorder="1" applyAlignment="1">
      <alignment horizontal="center" vertical="center" wrapText="1"/>
    </xf>
    <xf numFmtId="49" fontId="28" fillId="0" borderId="28" xfId="8" applyNumberFormat="1" applyFont="1" applyBorder="1" applyAlignment="1">
      <alignment horizontal="center" vertical="center"/>
    </xf>
    <xf numFmtId="49" fontId="28" fillId="0" borderId="26" xfId="8" applyNumberFormat="1" applyFont="1" applyBorder="1" applyAlignment="1">
      <alignment horizontal="center" vertical="center"/>
    </xf>
    <xf numFmtId="49" fontId="5" fillId="0" borderId="19" xfId="9" applyNumberFormat="1" applyFont="1" applyBorder="1" applyAlignment="1">
      <alignment horizontal="center" vertical="center"/>
    </xf>
    <xf numFmtId="0" fontId="6" fillId="0" borderId="20" xfId="9" applyFont="1" applyBorder="1" applyAlignment="1">
      <alignment vertical="center" wrapText="1"/>
    </xf>
    <xf numFmtId="0" fontId="5" fillId="0" borderId="21" xfId="8" applyFont="1" applyBorder="1" applyAlignment="1">
      <alignment horizontal="center" vertical="center"/>
    </xf>
    <xf numFmtId="4" fontId="5" fillId="0" borderId="19" xfId="9" applyNumberFormat="1" applyFont="1" applyBorder="1" applyAlignment="1">
      <alignment horizontal="center" vertical="center"/>
    </xf>
    <xf numFmtId="4" fontId="5" fillId="0" borderId="20" xfId="9" applyNumberFormat="1" applyFont="1" applyBorder="1" applyAlignment="1">
      <alignment horizontal="center" vertical="center"/>
    </xf>
    <xf numFmtId="4" fontId="5" fillId="0" borderId="20" xfId="10" applyNumberFormat="1" applyFont="1" applyFill="1" applyBorder="1" applyAlignment="1">
      <alignment horizontal="center" vertical="center"/>
    </xf>
    <xf numFmtId="4" fontId="5" fillId="0" borderId="21" xfId="9" applyNumberFormat="1" applyFont="1" applyBorder="1" applyAlignment="1">
      <alignment horizontal="center" vertical="center"/>
    </xf>
    <xf numFmtId="49" fontId="5" fillId="0" borderId="23" xfId="9" applyNumberFormat="1" applyFont="1" applyBorder="1" applyAlignment="1">
      <alignment horizontal="center" vertical="center"/>
    </xf>
    <xf numFmtId="0" fontId="6" fillId="0" borderId="9" xfId="8" applyBorder="1" applyAlignment="1">
      <alignment horizontal="left" vertical="center" indent="1"/>
    </xf>
    <xf numFmtId="0" fontId="5" fillId="0" borderId="24" xfId="8" applyFont="1" applyBorder="1" applyAlignment="1">
      <alignment horizontal="center" vertical="center"/>
    </xf>
    <xf numFmtId="4" fontId="5" fillId="0" borderId="23" xfId="9" applyNumberFormat="1" applyFont="1" applyBorder="1" applyAlignment="1">
      <alignment horizontal="center" vertical="center"/>
    </xf>
    <xf numFmtId="4" fontId="5" fillId="0" borderId="9" xfId="9" applyNumberFormat="1" applyFont="1" applyBorder="1" applyAlignment="1">
      <alignment horizontal="center" vertical="center"/>
    </xf>
    <xf numFmtId="4" fontId="5" fillId="0" borderId="9" xfId="10" applyNumberFormat="1" applyFont="1" applyFill="1" applyBorder="1" applyAlignment="1">
      <alignment horizontal="center" vertical="center"/>
    </xf>
    <xf numFmtId="4" fontId="5" fillId="0" borderId="24" xfId="9" applyNumberFormat="1" applyFont="1" applyBorder="1" applyAlignment="1">
      <alignment horizontal="center" vertical="center"/>
    </xf>
    <xf numFmtId="0" fontId="6" fillId="0" borderId="9" xfId="8" applyBorder="1" applyAlignment="1">
      <alignment horizontal="left" vertical="center" wrapText="1" indent="1"/>
    </xf>
    <xf numFmtId="4" fontId="26" fillId="0" borderId="0" xfId="9" applyNumberFormat="1" applyFont="1"/>
    <xf numFmtId="166" fontId="5" fillId="0" borderId="9" xfId="10" applyNumberFormat="1" applyFont="1" applyFill="1" applyBorder="1" applyAlignment="1">
      <alignment horizontal="center" vertical="center"/>
    </xf>
    <xf numFmtId="166" fontId="5" fillId="0" borderId="9" xfId="9" applyNumberFormat="1" applyFont="1" applyBorder="1" applyAlignment="1">
      <alignment horizontal="center" vertical="center"/>
    </xf>
    <xf numFmtId="4" fontId="5" fillId="0" borderId="9" xfId="10" applyNumberFormat="1" applyFont="1" applyFill="1" applyBorder="1" applyAlignment="1">
      <alignment horizontal="center" vertical="center" wrapText="1"/>
    </xf>
    <xf numFmtId="0" fontId="6" fillId="0" borderId="9" xfId="8" applyBorder="1" applyAlignment="1">
      <alignment horizontal="left" vertical="center" indent="3"/>
    </xf>
    <xf numFmtId="49" fontId="5" fillId="0" borderId="27" xfId="9" applyNumberFormat="1" applyFont="1" applyBorder="1" applyAlignment="1">
      <alignment horizontal="center" vertical="center"/>
    </xf>
    <xf numFmtId="0" fontId="6" fillId="0" borderId="28" xfId="8" applyBorder="1" applyAlignment="1">
      <alignment horizontal="left" vertical="center" indent="1"/>
    </xf>
    <xf numFmtId="0" fontId="5" fillId="0" borderId="26" xfId="8" applyFont="1" applyBorder="1" applyAlignment="1">
      <alignment horizontal="center" vertical="center"/>
    </xf>
    <xf numFmtId="4" fontId="5" fillId="0" borderId="27" xfId="9" applyNumberFormat="1" applyFont="1" applyBorder="1" applyAlignment="1">
      <alignment horizontal="center" vertical="center"/>
    </xf>
    <xf numFmtId="4" fontId="5" fillId="0" borderId="28" xfId="9" applyNumberFormat="1" applyFont="1" applyBorder="1" applyAlignment="1">
      <alignment horizontal="center" vertical="center"/>
    </xf>
    <xf numFmtId="4" fontId="5" fillId="0" borderId="26" xfId="9" applyNumberFormat="1" applyFont="1" applyBorder="1" applyAlignment="1">
      <alignment horizontal="center" vertical="center"/>
    </xf>
    <xf numFmtId="4" fontId="5" fillId="0" borderId="7" xfId="9" applyNumberFormat="1" applyFont="1" applyBorder="1" applyAlignment="1">
      <alignment horizontal="center" vertical="center"/>
    </xf>
    <xf numFmtId="4" fontId="12" fillId="0" borderId="7" xfId="9" applyNumberFormat="1" applyFont="1" applyBorder="1" applyAlignment="1">
      <alignment horizontal="center" vertical="center"/>
    </xf>
    <xf numFmtId="4" fontId="5" fillId="0" borderId="29" xfId="9" applyNumberFormat="1" applyFont="1" applyBorder="1" applyAlignment="1">
      <alignment horizontal="center" vertical="center"/>
    </xf>
    <xf numFmtId="0" fontId="6" fillId="0" borderId="9" xfId="8" applyBorder="1" applyAlignment="1">
      <alignment horizontal="left" vertical="center" wrapText="1" indent="3"/>
    </xf>
    <xf numFmtId="49" fontId="5" fillId="0" borderId="25" xfId="9" applyNumberFormat="1" applyFont="1" applyBorder="1" applyAlignment="1">
      <alignment horizontal="center" vertical="center"/>
    </xf>
    <xf numFmtId="0" fontId="6" fillId="0" borderId="2" xfId="8" applyBorder="1" applyAlignment="1">
      <alignment horizontal="left" vertical="center" indent="1"/>
    </xf>
    <xf numFmtId="0" fontId="5" fillId="0" borderId="30" xfId="8" applyFont="1" applyBorder="1" applyAlignment="1">
      <alignment horizontal="center" vertical="center"/>
    </xf>
    <xf numFmtId="4" fontId="5" fillId="0" borderId="2" xfId="9" applyNumberFormat="1" applyFont="1" applyBorder="1" applyAlignment="1">
      <alignment horizontal="center" vertical="center"/>
    </xf>
    <xf numFmtId="166" fontId="5" fillId="0" borderId="2" xfId="9" applyNumberFormat="1" applyFont="1" applyBorder="1" applyAlignment="1">
      <alignment horizontal="center" vertical="center"/>
    </xf>
    <xf numFmtId="4" fontId="5" fillId="0" borderId="30" xfId="9" applyNumberFormat="1" applyFont="1" applyBorder="1" applyAlignment="1">
      <alignment horizontal="center" vertical="center"/>
    </xf>
    <xf numFmtId="0" fontId="6" fillId="0" borderId="20" xfId="9" applyFont="1" applyBorder="1" applyAlignment="1">
      <alignment horizontal="left" vertical="center" wrapText="1" indent="1"/>
    </xf>
    <xf numFmtId="0" fontId="6" fillId="0" borderId="9" xfId="8" applyBorder="1" applyAlignment="1">
      <alignment horizontal="left" vertical="center" wrapText="1" indent="5"/>
    </xf>
    <xf numFmtId="0" fontId="6" fillId="0" borderId="9" xfId="9" applyFont="1" applyBorder="1" applyAlignment="1">
      <alignment horizontal="left" vertical="center" wrapText="1" indent="7"/>
    </xf>
    <xf numFmtId="0" fontId="6" fillId="0" borderId="28" xfId="8" applyBorder="1" applyAlignment="1">
      <alignment horizontal="left" vertical="center" indent="3"/>
    </xf>
    <xf numFmtId="0" fontId="6" fillId="0" borderId="2" xfId="8" applyBorder="1" applyAlignment="1">
      <alignment horizontal="left" vertical="center" indent="3"/>
    </xf>
    <xf numFmtId="49" fontId="5" fillId="0" borderId="31" xfId="9" applyNumberFormat="1" applyFont="1" applyBorder="1" applyAlignment="1">
      <alignment horizontal="center" vertical="center"/>
    </xf>
    <xf numFmtId="0" fontId="6" fillId="0" borderId="32" xfId="9" applyFont="1" applyBorder="1" applyAlignment="1">
      <alignment horizontal="left" vertical="center" wrapText="1" indent="1"/>
    </xf>
    <xf numFmtId="0" fontId="5" fillId="0" borderId="33" xfId="8" applyFont="1" applyBorder="1" applyAlignment="1">
      <alignment horizontal="center" vertical="center"/>
    </xf>
    <xf numFmtId="4" fontId="5" fillId="0" borderId="32" xfId="9" applyNumberFormat="1" applyFont="1" applyBorder="1" applyAlignment="1">
      <alignment horizontal="center" vertical="center"/>
    </xf>
    <xf numFmtId="4" fontId="5" fillId="0" borderId="33" xfId="9" applyNumberFormat="1" applyFont="1" applyBorder="1" applyAlignment="1">
      <alignment horizontal="center" vertical="center"/>
    </xf>
    <xf numFmtId="166" fontId="5" fillId="0" borderId="32" xfId="9" applyNumberFormat="1" applyFont="1" applyBorder="1" applyAlignment="1">
      <alignment horizontal="center" vertical="center"/>
    </xf>
    <xf numFmtId="4" fontId="5" fillId="0" borderId="34" xfId="9" applyNumberFormat="1" applyFont="1" applyBorder="1" applyAlignment="1">
      <alignment horizontal="center" vertical="center"/>
    </xf>
    <xf numFmtId="4" fontId="5" fillId="0" borderId="35" xfId="9" applyNumberFormat="1" applyFont="1" applyBorder="1" applyAlignment="1">
      <alignment horizontal="center" vertical="center"/>
    </xf>
    <xf numFmtId="4" fontId="5" fillId="0" borderId="36" xfId="9" applyNumberFormat="1" applyFont="1" applyBorder="1" applyAlignment="1">
      <alignment horizontal="center" vertical="center"/>
    </xf>
    <xf numFmtId="0" fontId="6" fillId="0" borderId="9" xfId="9" applyFont="1" applyBorder="1" applyAlignment="1">
      <alignment horizontal="left" vertical="center" wrapText="1" indent="1"/>
    </xf>
    <xf numFmtId="166" fontId="5" fillId="0" borderId="28" xfId="9" applyNumberFormat="1" applyFont="1" applyBorder="1" applyAlignment="1">
      <alignment horizontal="center" vertical="center"/>
    </xf>
    <xf numFmtId="0" fontId="6" fillId="0" borderId="28" xfId="9" applyFont="1" applyBorder="1" applyAlignment="1">
      <alignment horizontal="left" vertical="center" wrapText="1" indent="1"/>
    </xf>
    <xf numFmtId="166" fontId="5" fillId="0" borderId="20" xfId="9" applyNumberFormat="1" applyFont="1" applyBorder="1" applyAlignment="1">
      <alignment horizontal="center" vertical="center"/>
    </xf>
    <xf numFmtId="49" fontId="5" fillId="0" borderId="37" xfId="9" applyNumberFormat="1" applyFont="1" applyBorder="1" applyAlignment="1">
      <alignment horizontal="center" vertical="center"/>
    </xf>
    <xf numFmtId="0" fontId="6" fillId="0" borderId="7" xfId="9" applyFont="1" applyBorder="1" applyAlignment="1">
      <alignment vertical="center" wrapText="1"/>
    </xf>
    <xf numFmtId="0" fontId="5" fillId="0" borderId="29" xfId="8" applyFont="1" applyBorder="1" applyAlignment="1">
      <alignment horizontal="center" vertical="center"/>
    </xf>
    <xf numFmtId="168" fontId="5" fillId="0" borderId="38" xfId="8" applyNumberFormat="1" applyFont="1" applyBorder="1" applyAlignment="1">
      <alignment horizontal="center" vertical="center"/>
    </xf>
    <xf numFmtId="168" fontId="5" fillId="0" borderId="7" xfId="8" applyNumberFormat="1" applyFont="1" applyBorder="1" applyAlignment="1">
      <alignment horizontal="center" vertical="center"/>
    </xf>
    <xf numFmtId="168" fontId="5" fillId="0" borderId="29" xfId="9" applyNumberFormat="1" applyFont="1" applyBorder="1" applyAlignment="1">
      <alignment horizontal="center" vertical="center"/>
    </xf>
    <xf numFmtId="168" fontId="5" fillId="0" borderId="35" xfId="8" applyNumberFormat="1" applyFont="1" applyBorder="1" applyAlignment="1">
      <alignment horizontal="center" vertical="center"/>
    </xf>
    <xf numFmtId="168" fontId="5" fillId="0" borderId="9" xfId="8" applyNumberFormat="1" applyFont="1" applyBorder="1" applyAlignment="1">
      <alignment horizontal="center" vertical="center"/>
    </xf>
    <xf numFmtId="168" fontId="5" fillId="0" borderId="9" xfId="9" applyNumberFormat="1" applyFont="1" applyBorder="1" applyAlignment="1">
      <alignment horizontal="center" vertical="center"/>
    </xf>
    <xf numFmtId="0" fontId="6" fillId="0" borderId="9" xfId="9" applyFont="1" applyBorder="1" applyAlignment="1">
      <alignment vertical="center" wrapText="1"/>
    </xf>
    <xf numFmtId="168" fontId="5" fillId="0" borderId="4" xfId="8" applyNumberFormat="1" applyFont="1" applyBorder="1" applyAlignment="1">
      <alignment horizontal="center" vertical="center"/>
    </xf>
    <xf numFmtId="0" fontId="5" fillId="0" borderId="35" xfId="8" applyFont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2" fontId="5" fillId="0" borderId="35" xfId="8" applyNumberFormat="1" applyFont="1" applyBorder="1" applyAlignment="1">
      <alignment horizontal="center" vertical="center"/>
    </xf>
    <xf numFmtId="168" fontId="12" fillId="0" borderId="9" xfId="9" applyNumberFormat="1" applyFont="1" applyBorder="1" applyAlignment="1">
      <alignment horizontal="center" vertical="center"/>
    </xf>
    <xf numFmtId="168" fontId="5" fillId="0" borderId="5" xfId="9" applyNumberFormat="1" applyFont="1" applyBorder="1" applyAlignment="1">
      <alignment horizontal="center" vertical="center"/>
    </xf>
    <xf numFmtId="0" fontId="6" fillId="0" borderId="2" xfId="9" applyFont="1" applyBorder="1" applyAlignment="1">
      <alignment vertical="center" wrapText="1"/>
    </xf>
    <xf numFmtId="168" fontId="5" fillId="0" borderId="39" xfId="8" applyNumberFormat="1" applyFont="1" applyBorder="1" applyAlignment="1">
      <alignment horizontal="center" vertical="center"/>
    </xf>
    <xf numFmtId="168" fontId="5" fillId="0" borderId="28" xfId="9" applyNumberFormat="1" applyFont="1" applyBorder="1" applyAlignment="1">
      <alignment horizontal="center" vertical="center"/>
    </xf>
    <xf numFmtId="168" fontId="5" fillId="0" borderId="34" xfId="8" applyNumberFormat="1" applyFont="1" applyBorder="1" applyAlignment="1">
      <alignment horizontal="center" vertical="center"/>
    </xf>
    <xf numFmtId="168" fontId="5" fillId="0" borderId="7" xfId="9" applyNumberFormat="1" applyFont="1" applyBorder="1" applyAlignment="1">
      <alignment horizontal="center" vertical="center"/>
    </xf>
    <xf numFmtId="168" fontId="5" fillId="0" borderId="21" xfId="9" applyNumberFormat="1" applyFont="1" applyBorder="1" applyAlignment="1">
      <alignment horizontal="center" vertical="center"/>
    </xf>
    <xf numFmtId="168" fontId="5" fillId="0" borderId="24" xfId="9" applyNumberFormat="1" applyFont="1" applyBorder="1" applyAlignment="1">
      <alignment horizontal="center" vertical="center"/>
    </xf>
    <xf numFmtId="168" fontId="5" fillId="0" borderId="2" xfId="9" applyNumberFormat="1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165" fontId="5" fillId="0" borderId="9" xfId="9" applyNumberFormat="1" applyFont="1" applyBorder="1" applyAlignment="1">
      <alignment horizontal="center" vertical="center"/>
    </xf>
    <xf numFmtId="2" fontId="12" fillId="0" borderId="9" xfId="9" applyNumberFormat="1" applyFont="1" applyBorder="1" applyAlignment="1">
      <alignment horizontal="center" vertical="center"/>
    </xf>
    <xf numFmtId="4" fontId="5" fillId="0" borderId="35" xfId="8" applyNumberFormat="1" applyFont="1" applyBorder="1" applyAlignment="1">
      <alignment horizontal="center" vertical="center"/>
    </xf>
    <xf numFmtId="4" fontId="12" fillId="0" borderId="9" xfId="9" applyNumberFormat="1" applyFont="1" applyBorder="1" applyAlignment="1">
      <alignment horizontal="center" vertical="center"/>
    </xf>
    <xf numFmtId="0" fontId="5" fillId="0" borderId="24" xfId="9" applyFont="1" applyBorder="1" applyAlignment="1">
      <alignment horizontal="center" vertical="center"/>
    </xf>
    <xf numFmtId="4" fontId="5" fillId="0" borderId="39" xfId="8" applyNumberFormat="1" applyFont="1" applyBorder="1" applyAlignment="1">
      <alignment horizontal="center" vertical="center"/>
    </xf>
    <xf numFmtId="0" fontId="5" fillId="0" borderId="30" xfId="9" applyFont="1" applyBorder="1" applyAlignment="1">
      <alignment horizontal="center" vertical="center"/>
    </xf>
    <xf numFmtId="0" fontId="6" fillId="0" borderId="9" xfId="8" applyBorder="1" applyAlignment="1">
      <alignment horizontal="left" vertical="center" indent="5"/>
    </xf>
    <xf numFmtId="0" fontId="6" fillId="0" borderId="28" xfId="8" applyBorder="1" applyAlignment="1">
      <alignment horizontal="left" vertical="center" indent="5"/>
    </xf>
    <xf numFmtId="4" fontId="5" fillId="0" borderId="36" xfId="8" applyNumberFormat="1" applyFont="1" applyBorder="1" applyAlignment="1">
      <alignment horizontal="center" vertical="center"/>
    </xf>
    <xf numFmtId="4" fontId="12" fillId="0" borderId="28" xfId="9" applyNumberFormat="1" applyFont="1" applyBorder="1" applyAlignment="1">
      <alignment horizontal="center" vertical="center"/>
    </xf>
    <xf numFmtId="0" fontId="5" fillId="0" borderId="26" xfId="9" applyFont="1" applyBorder="1" applyAlignment="1">
      <alignment horizontal="center" vertical="center"/>
    </xf>
    <xf numFmtId="0" fontId="12" fillId="0" borderId="19" xfId="9" applyFont="1" applyBorder="1" applyAlignment="1">
      <alignment horizontal="center" vertical="center"/>
    </xf>
    <xf numFmtId="0" fontId="12" fillId="0" borderId="20" xfId="9" applyFont="1" applyBorder="1" applyAlignment="1">
      <alignment horizontal="center" vertical="center"/>
    </xf>
    <xf numFmtId="0" fontId="12" fillId="0" borderId="21" xfId="9" applyFont="1" applyBorder="1" applyAlignment="1">
      <alignment horizontal="center" vertical="center"/>
    </xf>
    <xf numFmtId="0" fontId="12" fillId="0" borderId="24" xfId="9" applyFont="1" applyBorder="1" applyAlignment="1">
      <alignment horizontal="center" vertical="center"/>
    </xf>
    <xf numFmtId="166" fontId="5" fillId="0" borderId="35" xfId="8" applyNumberFormat="1" applyFont="1" applyBorder="1" applyAlignment="1">
      <alignment horizontal="center" vertical="center"/>
    </xf>
    <xf numFmtId="166" fontId="12" fillId="0" borderId="9" xfId="9" applyNumberFormat="1" applyFont="1" applyBorder="1" applyAlignment="1">
      <alignment horizontal="center" vertical="center"/>
    </xf>
    <xf numFmtId="166" fontId="12" fillId="0" borderId="24" xfId="9" applyNumberFormat="1" applyFont="1" applyBorder="1" applyAlignment="1">
      <alignment horizontal="center" vertical="center"/>
    </xf>
    <xf numFmtId="0" fontId="12" fillId="0" borderId="23" xfId="9" applyFont="1" applyBorder="1" applyAlignment="1">
      <alignment horizontal="center" vertical="center"/>
    </xf>
    <xf numFmtId="165" fontId="5" fillId="0" borderId="35" xfId="8" applyNumberFormat="1" applyFont="1" applyBorder="1" applyAlignment="1">
      <alignment horizontal="center" vertical="center"/>
    </xf>
    <xf numFmtId="165" fontId="12" fillId="0" borderId="9" xfId="9" applyNumberFormat="1" applyFont="1" applyBorder="1" applyAlignment="1">
      <alignment horizontal="center" vertical="center"/>
    </xf>
    <xf numFmtId="4" fontId="12" fillId="0" borderId="24" xfId="9" applyNumberFormat="1" applyFont="1" applyBorder="1" applyAlignment="1">
      <alignment horizontal="center" vertical="center"/>
    </xf>
    <xf numFmtId="165" fontId="29" fillId="0" borderId="35" xfId="8" applyNumberFormat="1" applyFont="1" applyBorder="1" applyAlignment="1">
      <alignment horizontal="center" vertical="center"/>
    </xf>
    <xf numFmtId="165" fontId="30" fillId="0" borderId="9" xfId="9" applyNumberFormat="1" applyFont="1" applyBorder="1" applyAlignment="1">
      <alignment horizontal="center" vertical="center"/>
    </xf>
    <xf numFmtId="168" fontId="12" fillId="0" borderId="24" xfId="9" applyNumberFormat="1" applyFont="1" applyBorder="1" applyAlignment="1">
      <alignment horizontal="center" vertical="center"/>
    </xf>
    <xf numFmtId="0" fontId="12" fillId="0" borderId="29" xfId="9" applyFont="1" applyBorder="1" applyAlignment="1">
      <alignment horizontal="center" vertical="center"/>
    </xf>
    <xf numFmtId="2" fontId="12" fillId="0" borderId="24" xfId="9" applyNumberFormat="1" applyFont="1" applyBorder="1" applyAlignment="1">
      <alignment horizontal="center" vertical="center"/>
    </xf>
    <xf numFmtId="2" fontId="5" fillId="0" borderId="9" xfId="8" applyNumberFormat="1" applyFont="1" applyBorder="1" applyAlignment="1">
      <alignment horizontal="center" vertical="center"/>
    </xf>
    <xf numFmtId="2" fontId="5" fillId="0" borderId="23" xfId="8" applyNumberFormat="1" applyFont="1" applyBorder="1" applyAlignment="1">
      <alignment horizontal="center" vertical="center"/>
    </xf>
    <xf numFmtId="4" fontId="5" fillId="0" borderId="9" xfId="8" applyNumberFormat="1" applyFont="1" applyBorder="1" applyAlignment="1">
      <alignment horizontal="center" vertical="center"/>
    </xf>
    <xf numFmtId="4" fontId="5" fillId="0" borderId="23" xfId="8" applyNumberFormat="1" applyFont="1" applyBorder="1" applyAlignment="1">
      <alignment horizontal="center" vertical="center"/>
    </xf>
    <xf numFmtId="0" fontId="12" fillId="0" borderId="2" xfId="9" applyFont="1" applyBorder="1" applyAlignment="1">
      <alignment horizontal="center" vertical="center"/>
    </xf>
    <xf numFmtId="0" fontId="12" fillId="0" borderId="30" xfId="9" applyFont="1" applyBorder="1" applyAlignment="1">
      <alignment horizontal="center" vertical="center"/>
    </xf>
    <xf numFmtId="0" fontId="6" fillId="0" borderId="28" xfId="9" applyFont="1" applyBorder="1" applyAlignment="1">
      <alignment vertical="center" wrapText="1"/>
    </xf>
    <xf numFmtId="0" fontId="5" fillId="0" borderId="36" xfId="8" applyFont="1" applyBorder="1" applyAlignment="1">
      <alignment horizontal="center" vertical="center"/>
    </xf>
    <xf numFmtId="0" fontId="12" fillId="0" borderId="28" xfId="9" applyFont="1" applyBorder="1" applyAlignment="1">
      <alignment horizontal="center" vertical="center"/>
    </xf>
    <xf numFmtId="164" fontId="6" fillId="0" borderId="26" xfId="10" applyFont="1" applyFill="1" applyBorder="1" applyAlignment="1">
      <alignment horizontal="center" vertical="center"/>
    </xf>
    <xf numFmtId="0" fontId="27" fillId="0" borderId="40" xfId="8" applyFont="1" applyBorder="1" applyAlignment="1">
      <alignment horizontal="center" vertical="center" wrapText="1"/>
    </xf>
    <xf numFmtId="0" fontId="27" fillId="0" borderId="41" xfId="8" applyFont="1" applyBorder="1" applyAlignment="1">
      <alignment horizontal="center" vertical="center" wrapText="1"/>
    </xf>
    <xf numFmtId="0" fontId="27" fillId="0" borderId="42" xfId="8" applyFont="1" applyBorder="1" applyAlignment="1">
      <alignment horizontal="center" vertical="center" wrapText="1"/>
    </xf>
    <xf numFmtId="0" fontId="27" fillId="0" borderId="43" xfId="8" applyFont="1" applyBorder="1" applyAlignment="1">
      <alignment horizontal="center" vertical="center" wrapText="1"/>
    </xf>
    <xf numFmtId="0" fontId="27" fillId="0" borderId="44" xfId="8" applyFont="1" applyBorder="1" applyAlignment="1">
      <alignment horizontal="center" vertical="center" wrapText="1"/>
    </xf>
    <xf numFmtId="0" fontId="27" fillId="0" borderId="45" xfId="8" applyFont="1" applyBorder="1" applyAlignment="1">
      <alignment horizontal="center" vertical="center" wrapText="1"/>
    </xf>
    <xf numFmtId="49" fontId="28" fillId="0" borderId="27" xfId="8" applyNumberFormat="1" applyFont="1" applyBorder="1" applyAlignment="1">
      <alignment horizontal="center" vertical="center"/>
    </xf>
    <xf numFmtId="0" fontId="28" fillId="0" borderId="28" xfId="8" applyFont="1" applyBorder="1" applyAlignment="1">
      <alignment horizontal="center" vertical="center" wrapText="1"/>
    </xf>
    <xf numFmtId="166" fontId="5" fillId="0" borderId="34" xfId="8" applyNumberFormat="1" applyFont="1" applyBorder="1" applyAlignment="1">
      <alignment horizontal="center" vertical="center"/>
    </xf>
    <xf numFmtId="166" fontId="5" fillId="0" borderId="20" xfId="8" applyNumberFormat="1" applyFont="1" applyBorder="1" applyAlignment="1">
      <alignment horizontal="center" vertical="center" wrapText="1"/>
    </xf>
    <xf numFmtId="4" fontId="5" fillId="0" borderId="21" xfId="8" applyNumberFormat="1" applyFont="1" applyBorder="1" applyAlignment="1">
      <alignment horizontal="center" vertical="center" wrapText="1"/>
    </xf>
    <xf numFmtId="0" fontId="6" fillId="0" borderId="9" xfId="9" applyFont="1" applyBorder="1" applyAlignment="1">
      <alignment vertical="center"/>
    </xf>
    <xf numFmtId="166" fontId="5" fillId="0" borderId="23" xfId="9" applyNumberFormat="1" applyFont="1" applyBorder="1" applyAlignment="1">
      <alignment horizontal="center" vertical="center"/>
    </xf>
    <xf numFmtId="4" fontId="5" fillId="0" borderId="24" xfId="8" applyNumberFormat="1" applyFont="1" applyBorder="1" applyAlignment="1">
      <alignment horizontal="center" vertical="center" wrapText="1"/>
    </xf>
    <xf numFmtId="166" fontId="5" fillId="0" borderId="23" xfId="8" applyNumberFormat="1" applyFont="1" applyBorder="1" applyAlignment="1">
      <alignment horizontal="center" vertical="center"/>
    </xf>
    <xf numFmtId="166" fontId="5" fillId="0" borderId="9" xfId="8" applyNumberFormat="1" applyFont="1" applyBorder="1" applyAlignment="1">
      <alignment horizontal="center" vertical="center"/>
    </xf>
    <xf numFmtId="166" fontId="5" fillId="0" borderId="9" xfId="8" applyNumberFormat="1" applyFont="1" applyBorder="1" applyAlignment="1">
      <alignment horizontal="center" vertical="center" wrapText="1"/>
    </xf>
    <xf numFmtId="166" fontId="5" fillId="0" borderId="24" xfId="8" applyNumberFormat="1" applyFont="1" applyBorder="1" applyAlignment="1">
      <alignment horizontal="center" vertical="center" wrapText="1"/>
    </xf>
    <xf numFmtId="0" fontId="6" fillId="0" borderId="9" xfId="8" applyBorder="1" applyAlignment="1">
      <alignment horizontal="left" vertical="center" indent="7"/>
    </xf>
    <xf numFmtId="166" fontId="5" fillId="0" borderId="9" xfId="9" applyNumberFormat="1" applyFont="1" applyBorder="1" applyAlignment="1">
      <alignment horizontal="center" vertical="center" wrapText="1"/>
    </xf>
    <xf numFmtId="4" fontId="5" fillId="0" borderId="9" xfId="8" applyNumberFormat="1" applyFont="1" applyBorder="1" applyAlignment="1">
      <alignment horizontal="center" vertical="center" wrapText="1"/>
    </xf>
    <xf numFmtId="4" fontId="5" fillId="0" borderId="9" xfId="9" applyNumberFormat="1" applyFont="1" applyBorder="1" applyAlignment="1">
      <alignment horizontal="center" vertical="center" wrapText="1"/>
    </xf>
    <xf numFmtId="4" fontId="5" fillId="0" borderId="28" xfId="8" applyNumberFormat="1" applyFont="1" applyBorder="1" applyAlignment="1">
      <alignment horizontal="center" vertical="center" wrapText="1"/>
    </xf>
    <xf numFmtId="4" fontId="5" fillId="0" borderId="26" xfId="8" applyNumberFormat="1" applyFont="1" applyBorder="1" applyAlignment="1">
      <alignment horizontal="center" vertical="center" wrapText="1"/>
    </xf>
    <xf numFmtId="0" fontId="5" fillId="0" borderId="29" xfId="8" applyFont="1" applyBorder="1" applyAlignment="1">
      <alignment horizontal="center" vertical="center" wrapText="1"/>
    </xf>
    <xf numFmtId="4" fontId="5" fillId="0" borderId="38" xfId="8" applyNumberFormat="1" applyFont="1" applyBorder="1" applyAlignment="1">
      <alignment horizontal="center" vertical="center" wrapText="1"/>
    </xf>
    <xf numFmtId="4" fontId="5" fillId="0" borderId="7" xfId="8" applyNumberFormat="1" applyFont="1" applyBorder="1" applyAlignment="1">
      <alignment horizontal="center" vertical="center" wrapText="1"/>
    </xf>
    <xf numFmtId="4" fontId="5" fillId="0" borderId="7" xfId="8" applyNumberFormat="1" applyFont="1" applyBorder="1" applyAlignment="1">
      <alignment horizontal="center" vertical="center"/>
    </xf>
    <xf numFmtId="4" fontId="5" fillId="0" borderId="29" xfId="8" applyNumberFormat="1" applyFont="1" applyBorder="1" applyAlignment="1">
      <alignment horizontal="center" vertical="center"/>
    </xf>
    <xf numFmtId="49" fontId="5" fillId="0" borderId="23" xfId="8" applyNumberFormat="1" applyFont="1" applyBorder="1" applyAlignment="1">
      <alignment horizontal="center" vertical="center"/>
    </xf>
    <xf numFmtId="4" fontId="5" fillId="0" borderId="24" xfId="8" applyNumberFormat="1" applyFont="1" applyBorder="1" applyAlignment="1">
      <alignment horizontal="center" vertical="center"/>
    </xf>
    <xf numFmtId="4" fontId="5" fillId="0" borderId="35" xfId="8" applyNumberFormat="1" applyFont="1" applyBorder="1" applyAlignment="1">
      <alignment horizontal="center" vertical="center" wrapText="1"/>
    </xf>
    <xf numFmtId="49" fontId="5" fillId="0" borderId="27" xfId="8" applyNumberFormat="1" applyFont="1" applyBorder="1" applyAlignment="1">
      <alignment horizontal="center" vertical="center"/>
    </xf>
    <xf numFmtId="0" fontId="6" fillId="0" borderId="28" xfId="8" applyBorder="1" applyAlignment="1">
      <alignment horizontal="left" vertical="center" wrapText="1" indent="3"/>
    </xf>
    <xf numFmtId="4" fontId="5" fillId="0" borderId="28" xfId="8" applyNumberFormat="1" applyFont="1" applyBorder="1" applyAlignment="1">
      <alignment horizontal="center" vertical="center"/>
    </xf>
    <xf numFmtId="4" fontId="5" fillId="0" borderId="26" xfId="8" applyNumberFormat="1" applyFont="1" applyBorder="1" applyAlignment="1">
      <alignment horizontal="center" vertical="center"/>
    </xf>
    <xf numFmtId="0" fontId="15" fillId="0" borderId="0" xfId="0" applyFont="1"/>
    <xf numFmtId="49" fontId="16" fillId="0" borderId="0" xfId="8" applyNumberFormat="1" applyFont="1" applyAlignment="1">
      <alignment horizontal="left" vertical="center"/>
    </xf>
    <xf numFmtId="0" fontId="6" fillId="0" borderId="0" xfId="8" applyAlignment="1">
      <alignment wrapText="1"/>
    </xf>
    <xf numFmtId="49" fontId="5" fillId="0" borderId="0" xfId="8" applyNumberFormat="1" applyFont="1" applyAlignment="1">
      <alignment horizontal="left" vertical="center"/>
    </xf>
    <xf numFmtId="0" fontId="5" fillId="0" borderId="0" xfId="8" applyFont="1" applyAlignment="1">
      <alignment horizontal="left" vertical="top" wrapText="1"/>
    </xf>
    <xf numFmtId="0" fontId="11" fillId="0" borderId="9" xfId="1" applyNumberFormat="1" applyFont="1" applyFill="1" applyBorder="1" applyAlignment="1">
      <alignment horizontal="center" vertical="top"/>
    </xf>
    <xf numFmtId="165" fontId="7" fillId="0" borderId="9" xfId="2" applyNumberFormat="1" applyFont="1" applyFill="1" applyBorder="1" applyAlignment="1">
      <alignment horizontal="center" vertical="center" wrapText="1"/>
    </xf>
    <xf numFmtId="169" fontId="10" fillId="0" borderId="9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right" vertical="top" wrapText="1"/>
    </xf>
    <xf numFmtId="0" fontId="5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7" xfId="1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8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textRotation="90" wrapText="1"/>
    </xf>
    <xf numFmtId="0" fontId="7" fillId="0" borderId="7" xfId="1" applyNumberFormat="1" applyFont="1" applyBorder="1" applyAlignment="1">
      <alignment horizontal="center" vertical="center" textRotation="90" wrapText="1"/>
    </xf>
    <xf numFmtId="0" fontId="7" fillId="0" borderId="0" xfId="1" applyNumberFormat="1" applyFont="1" applyBorder="1" applyAlignment="1">
      <alignment horizontal="right" vertical="top" wrapText="1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 textRotation="90" wrapText="1"/>
    </xf>
    <xf numFmtId="0" fontId="7" fillId="0" borderId="10" xfId="1" applyNumberFormat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7" fillId="0" borderId="8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3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3" xfId="1" applyNumberFormat="1" applyFont="1" applyBorder="1" applyAlignment="1">
      <alignment horizontal="center" vertical="center" wrapText="1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4" xfId="1" applyNumberFormat="1" applyFont="1" applyBorder="1" applyAlignment="1">
      <alignment horizontal="center" vertical="center" wrapText="1"/>
    </xf>
    <xf numFmtId="0" fontId="11" fillId="2" borderId="3" xfId="1" applyNumberFormat="1" applyFont="1" applyFill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 wrapText="1"/>
    </xf>
    <xf numFmtId="0" fontId="11" fillId="2" borderId="5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wrapText="1"/>
    </xf>
    <xf numFmtId="0" fontId="7" fillId="2" borderId="0" xfId="1" applyNumberFormat="1" applyFont="1" applyFill="1" applyBorder="1" applyAlignment="1">
      <alignment horizontal="right" wrapText="1"/>
    </xf>
    <xf numFmtId="0" fontId="8" fillId="2" borderId="0" xfId="1" applyNumberFormat="1" applyFont="1" applyFill="1" applyBorder="1" applyAlignment="1">
      <alignment horizontal="right" vertical="top" wrapText="1"/>
    </xf>
    <xf numFmtId="0" fontId="11" fillId="2" borderId="4" xfId="1" applyNumberFormat="1" applyFont="1" applyFill="1" applyBorder="1" applyAlignment="1">
      <alignment horizontal="left" vertical="center"/>
    </xf>
    <xf numFmtId="0" fontId="11" fillId="2" borderId="5" xfId="1" applyNumberFormat="1" applyFont="1" applyFill="1" applyBorder="1" applyAlignment="1">
      <alignment horizontal="left" vertical="center"/>
    </xf>
    <xf numFmtId="0" fontId="11" fillId="2" borderId="10" xfId="1" applyNumberFormat="1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>
      <alignment horizontal="center" vertical="center" wrapText="1"/>
    </xf>
    <xf numFmtId="0" fontId="11" fillId="2" borderId="12" xfId="1" applyNumberFormat="1" applyFont="1" applyFill="1" applyBorder="1" applyAlignment="1">
      <alignment horizontal="center" vertical="center" wrapText="1"/>
    </xf>
    <xf numFmtId="0" fontId="11" fillId="2" borderId="14" xfId="1" applyNumberFormat="1" applyFont="1" applyFill="1" applyBorder="1" applyAlignment="1">
      <alignment horizontal="center" vertical="center" wrapText="1"/>
    </xf>
    <xf numFmtId="0" fontId="11" fillId="2" borderId="0" xfId="1" applyNumberFormat="1" applyFont="1" applyFill="1" applyBorder="1" applyAlignment="1">
      <alignment horizontal="center" vertical="center" wrapText="1"/>
    </xf>
    <xf numFmtId="0" fontId="11" fillId="2" borderId="15" xfId="1" applyNumberFormat="1" applyFont="1" applyFill="1" applyBorder="1" applyAlignment="1">
      <alignment horizontal="center" vertical="center" wrapText="1"/>
    </xf>
    <xf numFmtId="0" fontId="11" fillId="2" borderId="8" xfId="1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2" borderId="13" xfId="1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top"/>
    </xf>
    <xf numFmtId="0" fontId="11" fillId="2" borderId="3" xfId="1" applyNumberFormat="1" applyFont="1" applyFill="1" applyBorder="1" applyAlignment="1">
      <alignment horizontal="right" vertical="center"/>
    </xf>
    <xf numFmtId="0" fontId="11" fillId="2" borderId="4" xfId="1" applyNumberFormat="1" applyFont="1" applyFill="1" applyBorder="1" applyAlignment="1">
      <alignment horizontal="right" vertical="center"/>
    </xf>
    <xf numFmtId="0" fontId="7" fillId="2" borderId="0" xfId="1" applyNumberFormat="1" applyFont="1" applyFill="1" applyBorder="1" applyAlignment="1">
      <alignment horizontal="right" vertical="top" wrapText="1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top"/>
    </xf>
    <xf numFmtId="0" fontId="7" fillId="0" borderId="0" xfId="1" applyNumberFormat="1" applyFont="1" applyBorder="1" applyAlignment="1">
      <alignment horizontal="right" wrapText="1"/>
    </xf>
    <xf numFmtId="0" fontId="7" fillId="0" borderId="4" xfId="1" applyNumberFormat="1" applyFont="1" applyBorder="1" applyAlignment="1">
      <alignment horizontal="left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14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15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right" vertical="center"/>
    </xf>
    <xf numFmtId="0" fontId="7" fillId="0" borderId="4" xfId="1" applyNumberFormat="1" applyFont="1" applyBorder="1" applyAlignment="1">
      <alignment horizontal="right" vertical="center"/>
    </xf>
    <xf numFmtId="0" fontId="8" fillId="0" borderId="0" xfId="1" applyNumberFormat="1" applyFont="1" applyBorder="1" applyAlignment="1">
      <alignment horizontal="right" vertical="top" wrapText="1"/>
    </xf>
    <xf numFmtId="0" fontId="10" fillId="0" borderId="2" xfId="1" applyNumberFormat="1" applyFont="1" applyBorder="1" applyAlignment="1">
      <alignment horizontal="center" vertical="center" wrapText="1"/>
    </xf>
    <xf numFmtId="0" fontId="10" fillId="0" borderId="6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0" fontId="10" fillId="0" borderId="5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10" xfId="1" applyNumberFormat="1" applyFont="1" applyBorder="1" applyAlignment="1">
      <alignment horizontal="center" vertical="center" wrapText="1"/>
    </xf>
    <xf numFmtId="0" fontId="10" fillId="0" borderId="11" xfId="1" applyNumberFormat="1" applyFont="1" applyBorder="1" applyAlignment="1">
      <alignment horizontal="center" vertical="center" wrapText="1"/>
    </xf>
    <xf numFmtId="0" fontId="10" fillId="0" borderId="12" xfId="1" applyNumberFormat="1" applyFont="1" applyBorder="1" applyAlignment="1">
      <alignment horizontal="center" vertical="center" wrapText="1"/>
    </xf>
    <xf numFmtId="0" fontId="10" fillId="0" borderId="14" xfId="1" applyNumberFormat="1" applyFont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10" fillId="0" borderId="15" xfId="1" applyNumberFormat="1" applyFont="1" applyBorder="1" applyAlignment="1">
      <alignment horizontal="center" vertical="center" wrapText="1"/>
    </xf>
    <xf numFmtId="0" fontId="10" fillId="0" borderId="8" xfId="1" applyNumberFormat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13" xfId="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wrapText="1"/>
    </xf>
    <xf numFmtId="0" fontId="10" fillId="2" borderId="3" xfId="1" applyNumberFormat="1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10" fillId="2" borderId="5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/>
    </xf>
    <xf numFmtId="0" fontId="8" fillId="2" borderId="0" xfId="1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10" fillId="2" borderId="2" xfId="1" applyNumberFormat="1" applyFont="1" applyFill="1" applyBorder="1" applyAlignment="1">
      <alignment horizontal="center" vertical="center" wrapText="1"/>
    </xf>
    <xf numFmtId="0" fontId="10" fillId="2" borderId="7" xfId="1" applyNumberFormat="1" applyFont="1" applyFill="1" applyBorder="1" applyAlignment="1">
      <alignment horizontal="center" vertical="center" wrapText="1"/>
    </xf>
    <xf numFmtId="0" fontId="10" fillId="2" borderId="6" xfId="1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0" fontId="10" fillId="2" borderId="8" xfId="1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3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0" fontId="10" fillId="2" borderId="3" xfId="1" applyNumberFormat="1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10" fillId="0" borderId="7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textRotation="90" wrapText="1"/>
    </xf>
    <xf numFmtId="0" fontId="10" fillId="0" borderId="5" xfId="1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14" fillId="0" borderId="0" xfId="9" applyFont="1" applyAlignment="1">
      <alignment horizontal="left" vertical="center" wrapText="1"/>
    </xf>
    <xf numFmtId="0" fontId="4" fillId="0" borderId="0" xfId="9" applyFont="1" applyAlignment="1">
      <alignment horizontal="left" vertical="top"/>
    </xf>
    <xf numFmtId="0" fontId="27" fillId="0" borderId="0" xfId="8" applyFont="1" applyAlignment="1">
      <alignment horizontal="center" vertical="center" wrapText="1"/>
    </xf>
    <xf numFmtId="49" fontId="5" fillId="0" borderId="19" xfId="8" applyNumberFormat="1" applyFont="1" applyBorder="1" applyAlignment="1">
      <alignment horizontal="center" vertical="center" wrapText="1"/>
    </xf>
    <xf numFmtId="49" fontId="5" fillId="0" borderId="23" xfId="8" applyNumberFormat="1" applyFont="1" applyBorder="1" applyAlignment="1">
      <alignment horizontal="center" vertical="center" wrapText="1"/>
    </xf>
    <xf numFmtId="0" fontId="6" fillId="0" borderId="20" xfId="8" applyBorder="1" applyAlignment="1">
      <alignment horizontal="center" vertical="center" wrapText="1"/>
    </xf>
    <xf numFmtId="0" fontId="6" fillId="0" borderId="9" xfId="8" applyBorder="1" applyAlignment="1">
      <alignment horizontal="center" vertical="center" wrapText="1"/>
    </xf>
    <xf numFmtId="0" fontId="6" fillId="0" borderId="21" xfId="8" applyBorder="1" applyAlignment="1">
      <alignment horizontal="center" vertical="center" wrapText="1"/>
    </xf>
    <xf numFmtId="0" fontId="6" fillId="0" borderId="24" xfId="8" applyBorder="1" applyAlignment="1">
      <alignment horizontal="center" vertical="center" wrapText="1"/>
    </xf>
    <xf numFmtId="0" fontId="6" fillId="0" borderId="34" xfId="8" applyBorder="1" applyAlignment="1">
      <alignment horizontal="left" vertical="center" wrapText="1"/>
    </xf>
    <xf numFmtId="0" fontId="6" fillId="0" borderId="22" xfId="8" applyBorder="1" applyAlignment="1">
      <alignment horizontal="left" vertical="center" wrapText="1"/>
    </xf>
    <xf numFmtId="49" fontId="6" fillId="0" borderId="0" xfId="8" applyNumberFormat="1" applyFont="1" applyAlignment="1">
      <alignment horizontal="center" vertical="center"/>
    </xf>
    <xf numFmtId="0" fontId="5" fillId="0" borderId="0" xfId="8" applyFont="1" applyAlignment="1">
      <alignment horizontal="center" vertical="center" wrapText="1"/>
    </xf>
    <xf numFmtId="49" fontId="14" fillId="0" borderId="16" xfId="8" applyNumberFormat="1" applyFont="1" applyBorder="1" applyAlignment="1">
      <alignment horizontal="center" vertical="center"/>
    </xf>
    <xf numFmtId="49" fontId="14" fillId="0" borderId="17" xfId="8" applyNumberFormat="1" applyFont="1" applyBorder="1" applyAlignment="1">
      <alignment horizontal="center" vertical="center"/>
    </xf>
    <xf numFmtId="49" fontId="14" fillId="0" borderId="18" xfId="8" applyNumberFormat="1" applyFont="1" applyBorder="1" applyAlignment="1">
      <alignment horizontal="center" vertical="center"/>
    </xf>
    <xf numFmtId="0" fontId="14" fillId="0" borderId="0" xfId="9" applyFont="1" applyAlignment="1">
      <alignment horizontal="left" vertical="center"/>
    </xf>
    <xf numFmtId="0" fontId="14" fillId="0" borderId="0" xfId="9" applyFont="1" applyAlignment="1">
      <alignment horizontal="center" vertical="center"/>
    </xf>
  </cellXfs>
  <cellStyles count="11">
    <cellStyle name="Обычный" xfId="0" builtinId="0"/>
    <cellStyle name="Обычный 2" xfId="1" xr:uid="{00000000-0005-0000-0000-000001000000}"/>
    <cellStyle name="Обычный 2 2" xfId="9" xr:uid="{00000000-0005-0000-0000-000002000000}"/>
    <cellStyle name="Обычный 3" xfId="2" xr:uid="{00000000-0005-0000-0000-000003000000}"/>
    <cellStyle name="Обычный 3 2 2" xfId="8" xr:uid="{00000000-0005-0000-0000-000004000000}"/>
    <cellStyle name="Обычный 3 4" xfId="3" xr:uid="{00000000-0005-0000-0000-000005000000}"/>
    <cellStyle name="Обычный 5" xfId="6" xr:uid="{00000000-0005-0000-0000-000006000000}"/>
    <cellStyle name="Обычный 7" xfId="4" xr:uid="{00000000-0005-0000-0000-000007000000}"/>
    <cellStyle name="Обычный_Инвестиции Сети Сбыты ЭСО" xfId="5" xr:uid="{00000000-0005-0000-0000-000008000000}"/>
    <cellStyle name="Процентный" xfId="7" builtinId="5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view="pageBreakPreview" zoomScaleSheetLayoutView="100" workbookViewId="0">
      <selection activeCell="R28" sqref="R28"/>
    </sheetView>
  </sheetViews>
  <sheetFormatPr defaultRowHeight="15.75" x14ac:dyDescent="0.25"/>
  <cols>
    <col min="1" max="1" width="8.140625" style="5" customWidth="1"/>
    <col min="2" max="2" width="71.7109375" style="5" customWidth="1"/>
    <col min="3" max="3" width="12.5703125" style="5" customWidth="1"/>
    <col min="4" max="4" width="13.85546875" style="5" customWidth="1"/>
    <col min="5" max="5" width="13" style="5" customWidth="1"/>
    <col min="6" max="6" width="13.7109375" style="5" customWidth="1"/>
    <col min="7" max="11" width="7.28515625" style="5" customWidth="1"/>
    <col min="12" max="12" width="8.5703125" style="5" customWidth="1"/>
    <col min="13" max="16" width="7.28515625" style="5" customWidth="1"/>
    <col min="17" max="17" width="13.7109375" style="5" customWidth="1"/>
    <col min="18" max="18" width="9.5703125" style="5" customWidth="1"/>
    <col min="19" max="19" width="11.28515625" style="5" customWidth="1"/>
    <col min="20" max="20" width="25.5703125" style="5" customWidth="1"/>
    <col min="21" max="256" width="9.140625" style="5"/>
    <col min="257" max="257" width="8.140625" style="5" customWidth="1"/>
    <col min="258" max="258" width="25.7109375" style="5" customWidth="1"/>
    <col min="259" max="259" width="13.7109375" style="5" customWidth="1"/>
    <col min="260" max="260" width="13.85546875" style="5" customWidth="1"/>
    <col min="261" max="261" width="13" style="5" customWidth="1"/>
    <col min="262" max="262" width="13.7109375" style="5" customWidth="1"/>
    <col min="263" max="272" width="7.28515625" style="5" customWidth="1"/>
    <col min="273" max="273" width="13.7109375" style="5" customWidth="1"/>
    <col min="274" max="274" width="9.5703125" style="5" customWidth="1"/>
    <col min="275" max="275" width="5.7109375" style="5" customWidth="1"/>
    <col min="276" max="276" width="10.28515625" style="5" customWidth="1"/>
    <col min="277" max="512" width="9.140625" style="5"/>
    <col min="513" max="513" width="8.140625" style="5" customWidth="1"/>
    <col min="514" max="514" width="25.7109375" style="5" customWidth="1"/>
    <col min="515" max="515" width="13.7109375" style="5" customWidth="1"/>
    <col min="516" max="516" width="13.85546875" style="5" customWidth="1"/>
    <col min="517" max="517" width="13" style="5" customWidth="1"/>
    <col min="518" max="518" width="13.7109375" style="5" customWidth="1"/>
    <col min="519" max="528" width="7.28515625" style="5" customWidth="1"/>
    <col min="529" max="529" width="13.7109375" style="5" customWidth="1"/>
    <col min="530" max="530" width="9.5703125" style="5" customWidth="1"/>
    <col min="531" max="531" width="5.7109375" style="5" customWidth="1"/>
    <col min="532" max="532" width="10.28515625" style="5" customWidth="1"/>
    <col min="533" max="768" width="9.140625" style="5"/>
    <col min="769" max="769" width="8.140625" style="5" customWidth="1"/>
    <col min="770" max="770" width="25.7109375" style="5" customWidth="1"/>
    <col min="771" max="771" width="13.7109375" style="5" customWidth="1"/>
    <col min="772" max="772" width="13.85546875" style="5" customWidth="1"/>
    <col min="773" max="773" width="13" style="5" customWidth="1"/>
    <col min="774" max="774" width="13.7109375" style="5" customWidth="1"/>
    <col min="775" max="784" width="7.28515625" style="5" customWidth="1"/>
    <col min="785" max="785" width="13.7109375" style="5" customWidth="1"/>
    <col min="786" max="786" width="9.5703125" style="5" customWidth="1"/>
    <col min="787" max="787" width="5.7109375" style="5" customWidth="1"/>
    <col min="788" max="788" width="10.28515625" style="5" customWidth="1"/>
    <col min="789" max="1024" width="9.140625" style="5"/>
    <col min="1025" max="1025" width="8.140625" style="5" customWidth="1"/>
    <col min="1026" max="1026" width="25.7109375" style="5" customWidth="1"/>
    <col min="1027" max="1027" width="13.7109375" style="5" customWidth="1"/>
    <col min="1028" max="1028" width="13.85546875" style="5" customWidth="1"/>
    <col min="1029" max="1029" width="13" style="5" customWidth="1"/>
    <col min="1030" max="1030" width="13.7109375" style="5" customWidth="1"/>
    <col min="1031" max="1040" width="7.28515625" style="5" customWidth="1"/>
    <col min="1041" max="1041" width="13.7109375" style="5" customWidth="1"/>
    <col min="1042" max="1042" width="9.5703125" style="5" customWidth="1"/>
    <col min="1043" max="1043" width="5.7109375" style="5" customWidth="1"/>
    <col min="1044" max="1044" width="10.28515625" style="5" customWidth="1"/>
    <col min="1045" max="1280" width="9.140625" style="5"/>
    <col min="1281" max="1281" width="8.140625" style="5" customWidth="1"/>
    <col min="1282" max="1282" width="25.7109375" style="5" customWidth="1"/>
    <col min="1283" max="1283" width="13.7109375" style="5" customWidth="1"/>
    <col min="1284" max="1284" width="13.85546875" style="5" customWidth="1"/>
    <col min="1285" max="1285" width="13" style="5" customWidth="1"/>
    <col min="1286" max="1286" width="13.7109375" style="5" customWidth="1"/>
    <col min="1287" max="1296" width="7.28515625" style="5" customWidth="1"/>
    <col min="1297" max="1297" width="13.7109375" style="5" customWidth="1"/>
    <col min="1298" max="1298" width="9.5703125" style="5" customWidth="1"/>
    <col min="1299" max="1299" width="5.7109375" style="5" customWidth="1"/>
    <col min="1300" max="1300" width="10.28515625" style="5" customWidth="1"/>
    <col min="1301" max="1536" width="9.140625" style="5"/>
    <col min="1537" max="1537" width="8.140625" style="5" customWidth="1"/>
    <col min="1538" max="1538" width="25.7109375" style="5" customWidth="1"/>
    <col min="1539" max="1539" width="13.7109375" style="5" customWidth="1"/>
    <col min="1540" max="1540" width="13.85546875" style="5" customWidth="1"/>
    <col min="1541" max="1541" width="13" style="5" customWidth="1"/>
    <col min="1542" max="1542" width="13.7109375" style="5" customWidth="1"/>
    <col min="1543" max="1552" width="7.28515625" style="5" customWidth="1"/>
    <col min="1553" max="1553" width="13.7109375" style="5" customWidth="1"/>
    <col min="1554" max="1554" width="9.5703125" style="5" customWidth="1"/>
    <col min="1555" max="1555" width="5.7109375" style="5" customWidth="1"/>
    <col min="1556" max="1556" width="10.28515625" style="5" customWidth="1"/>
    <col min="1557" max="1792" width="9.140625" style="5"/>
    <col min="1793" max="1793" width="8.140625" style="5" customWidth="1"/>
    <col min="1794" max="1794" width="25.7109375" style="5" customWidth="1"/>
    <col min="1795" max="1795" width="13.7109375" style="5" customWidth="1"/>
    <col min="1796" max="1796" width="13.85546875" style="5" customWidth="1"/>
    <col min="1797" max="1797" width="13" style="5" customWidth="1"/>
    <col min="1798" max="1798" width="13.7109375" style="5" customWidth="1"/>
    <col min="1799" max="1808" width="7.28515625" style="5" customWidth="1"/>
    <col min="1809" max="1809" width="13.7109375" style="5" customWidth="1"/>
    <col min="1810" max="1810" width="9.5703125" style="5" customWidth="1"/>
    <col min="1811" max="1811" width="5.7109375" style="5" customWidth="1"/>
    <col min="1812" max="1812" width="10.28515625" style="5" customWidth="1"/>
    <col min="1813" max="2048" width="9.140625" style="5"/>
    <col min="2049" max="2049" width="8.140625" style="5" customWidth="1"/>
    <col min="2050" max="2050" width="25.7109375" style="5" customWidth="1"/>
    <col min="2051" max="2051" width="13.7109375" style="5" customWidth="1"/>
    <col min="2052" max="2052" width="13.85546875" style="5" customWidth="1"/>
    <col min="2053" max="2053" width="13" style="5" customWidth="1"/>
    <col min="2054" max="2054" width="13.7109375" style="5" customWidth="1"/>
    <col min="2055" max="2064" width="7.28515625" style="5" customWidth="1"/>
    <col min="2065" max="2065" width="13.7109375" style="5" customWidth="1"/>
    <col min="2066" max="2066" width="9.5703125" style="5" customWidth="1"/>
    <col min="2067" max="2067" width="5.7109375" style="5" customWidth="1"/>
    <col min="2068" max="2068" width="10.28515625" style="5" customWidth="1"/>
    <col min="2069" max="2304" width="9.140625" style="5"/>
    <col min="2305" max="2305" width="8.140625" style="5" customWidth="1"/>
    <col min="2306" max="2306" width="25.7109375" style="5" customWidth="1"/>
    <col min="2307" max="2307" width="13.7109375" style="5" customWidth="1"/>
    <col min="2308" max="2308" width="13.85546875" style="5" customWidth="1"/>
    <col min="2309" max="2309" width="13" style="5" customWidth="1"/>
    <col min="2310" max="2310" width="13.7109375" style="5" customWidth="1"/>
    <col min="2311" max="2320" width="7.28515625" style="5" customWidth="1"/>
    <col min="2321" max="2321" width="13.7109375" style="5" customWidth="1"/>
    <col min="2322" max="2322" width="9.5703125" style="5" customWidth="1"/>
    <col min="2323" max="2323" width="5.7109375" style="5" customWidth="1"/>
    <col min="2324" max="2324" width="10.28515625" style="5" customWidth="1"/>
    <col min="2325" max="2560" width="9.140625" style="5"/>
    <col min="2561" max="2561" width="8.140625" style="5" customWidth="1"/>
    <col min="2562" max="2562" width="25.7109375" style="5" customWidth="1"/>
    <col min="2563" max="2563" width="13.7109375" style="5" customWidth="1"/>
    <col min="2564" max="2564" width="13.85546875" style="5" customWidth="1"/>
    <col min="2565" max="2565" width="13" style="5" customWidth="1"/>
    <col min="2566" max="2566" width="13.7109375" style="5" customWidth="1"/>
    <col min="2567" max="2576" width="7.28515625" style="5" customWidth="1"/>
    <col min="2577" max="2577" width="13.7109375" style="5" customWidth="1"/>
    <col min="2578" max="2578" width="9.5703125" style="5" customWidth="1"/>
    <col min="2579" max="2579" width="5.7109375" style="5" customWidth="1"/>
    <col min="2580" max="2580" width="10.28515625" style="5" customWidth="1"/>
    <col min="2581" max="2816" width="9.140625" style="5"/>
    <col min="2817" max="2817" width="8.140625" style="5" customWidth="1"/>
    <col min="2818" max="2818" width="25.7109375" style="5" customWidth="1"/>
    <col min="2819" max="2819" width="13.7109375" style="5" customWidth="1"/>
    <col min="2820" max="2820" width="13.85546875" style="5" customWidth="1"/>
    <col min="2821" max="2821" width="13" style="5" customWidth="1"/>
    <col min="2822" max="2822" width="13.7109375" style="5" customWidth="1"/>
    <col min="2823" max="2832" width="7.28515625" style="5" customWidth="1"/>
    <col min="2833" max="2833" width="13.7109375" style="5" customWidth="1"/>
    <col min="2834" max="2834" width="9.5703125" style="5" customWidth="1"/>
    <col min="2835" max="2835" width="5.7109375" style="5" customWidth="1"/>
    <col min="2836" max="2836" width="10.28515625" style="5" customWidth="1"/>
    <col min="2837" max="3072" width="9.140625" style="5"/>
    <col min="3073" max="3073" width="8.140625" style="5" customWidth="1"/>
    <col min="3074" max="3074" width="25.7109375" style="5" customWidth="1"/>
    <col min="3075" max="3075" width="13.7109375" style="5" customWidth="1"/>
    <col min="3076" max="3076" width="13.85546875" style="5" customWidth="1"/>
    <col min="3077" max="3077" width="13" style="5" customWidth="1"/>
    <col min="3078" max="3078" width="13.7109375" style="5" customWidth="1"/>
    <col min="3079" max="3088" width="7.28515625" style="5" customWidth="1"/>
    <col min="3089" max="3089" width="13.7109375" style="5" customWidth="1"/>
    <col min="3090" max="3090" width="9.5703125" style="5" customWidth="1"/>
    <col min="3091" max="3091" width="5.7109375" style="5" customWidth="1"/>
    <col min="3092" max="3092" width="10.28515625" style="5" customWidth="1"/>
    <col min="3093" max="3328" width="9.140625" style="5"/>
    <col min="3329" max="3329" width="8.140625" style="5" customWidth="1"/>
    <col min="3330" max="3330" width="25.7109375" style="5" customWidth="1"/>
    <col min="3331" max="3331" width="13.7109375" style="5" customWidth="1"/>
    <col min="3332" max="3332" width="13.85546875" style="5" customWidth="1"/>
    <col min="3333" max="3333" width="13" style="5" customWidth="1"/>
    <col min="3334" max="3334" width="13.7109375" style="5" customWidth="1"/>
    <col min="3335" max="3344" width="7.28515625" style="5" customWidth="1"/>
    <col min="3345" max="3345" width="13.7109375" style="5" customWidth="1"/>
    <col min="3346" max="3346" width="9.5703125" style="5" customWidth="1"/>
    <col min="3347" max="3347" width="5.7109375" style="5" customWidth="1"/>
    <col min="3348" max="3348" width="10.28515625" style="5" customWidth="1"/>
    <col min="3349" max="3584" width="9.140625" style="5"/>
    <col min="3585" max="3585" width="8.140625" style="5" customWidth="1"/>
    <col min="3586" max="3586" width="25.7109375" style="5" customWidth="1"/>
    <col min="3587" max="3587" width="13.7109375" style="5" customWidth="1"/>
    <col min="3588" max="3588" width="13.85546875" style="5" customWidth="1"/>
    <col min="3589" max="3589" width="13" style="5" customWidth="1"/>
    <col min="3590" max="3590" width="13.7109375" style="5" customWidth="1"/>
    <col min="3591" max="3600" width="7.28515625" style="5" customWidth="1"/>
    <col min="3601" max="3601" width="13.7109375" style="5" customWidth="1"/>
    <col min="3602" max="3602" width="9.5703125" style="5" customWidth="1"/>
    <col min="3603" max="3603" width="5.7109375" style="5" customWidth="1"/>
    <col min="3604" max="3604" width="10.28515625" style="5" customWidth="1"/>
    <col min="3605" max="3840" width="9.140625" style="5"/>
    <col min="3841" max="3841" width="8.140625" style="5" customWidth="1"/>
    <col min="3842" max="3842" width="25.7109375" style="5" customWidth="1"/>
    <col min="3843" max="3843" width="13.7109375" style="5" customWidth="1"/>
    <col min="3844" max="3844" width="13.85546875" style="5" customWidth="1"/>
    <col min="3845" max="3845" width="13" style="5" customWidth="1"/>
    <col min="3846" max="3846" width="13.7109375" style="5" customWidth="1"/>
    <col min="3847" max="3856" width="7.28515625" style="5" customWidth="1"/>
    <col min="3857" max="3857" width="13.7109375" style="5" customWidth="1"/>
    <col min="3858" max="3858" width="9.5703125" style="5" customWidth="1"/>
    <col min="3859" max="3859" width="5.7109375" style="5" customWidth="1"/>
    <col min="3860" max="3860" width="10.28515625" style="5" customWidth="1"/>
    <col min="3861" max="4096" width="9.140625" style="5"/>
    <col min="4097" max="4097" width="8.140625" style="5" customWidth="1"/>
    <col min="4098" max="4098" width="25.7109375" style="5" customWidth="1"/>
    <col min="4099" max="4099" width="13.7109375" style="5" customWidth="1"/>
    <col min="4100" max="4100" width="13.85546875" style="5" customWidth="1"/>
    <col min="4101" max="4101" width="13" style="5" customWidth="1"/>
    <col min="4102" max="4102" width="13.7109375" style="5" customWidth="1"/>
    <col min="4103" max="4112" width="7.28515625" style="5" customWidth="1"/>
    <col min="4113" max="4113" width="13.7109375" style="5" customWidth="1"/>
    <col min="4114" max="4114" width="9.5703125" style="5" customWidth="1"/>
    <col min="4115" max="4115" width="5.7109375" style="5" customWidth="1"/>
    <col min="4116" max="4116" width="10.28515625" style="5" customWidth="1"/>
    <col min="4117" max="4352" width="9.140625" style="5"/>
    <col min="4353" max="4353" width="8.140625" style="5" customWidth="1"/>
    <col min="4354" max="4354" width="25.7109375" style="5" customWidth="1"/>
    <col min="4355" max="4355" width="13.7109375" style="5" customWidth="1"/>
    <col min="4356" max="4356" width="13.85546875" style="5" customWidth="1"/>
    <col min="4357" max="4357" width="13" style="5" customWidth="1"/>
    <col min="4358" max="4358" width="13.7109375" style="5" customWidth="1"/>
    <col min="4359" max="4368" width="7.28515625" style="5" customWidth="1"/>
    <col min="4369" max="4369" width="13.7109375" style="5" customWidth="1"/>
    <col min="4370" max="4370" width="9.5703125" style="5" customWidth="1"/>
    <col min="4371" max="4371" width="5.7109375" style="5" customWidth="1"/>
    <col min="4372" max="4372" width="10.28515625" style="5" customWidth="1"/>
    <col min="4373" max="4608" width="9.140625" style="5"/>
    <col min="4609" max="4609" width="8.140625" style="5" customWidth="1"/>
    <col min="4610" max="4610" width="25.7109375" style="5" customWidth="1"/>
    <col min="4611" max="4611" width="13.7109375" style="5" customWidth="1"/>
    <col min="4612" max="4612" width="13.85546875" style="5" customWidth="1"/>
    <col min="4613" max="4613" width="13" style="5" customWidth="1"/>
    <col min="4614" max="4614" width="13.7109375" style="5" customWidth="1"/>
    <col min="4615" max="4624" width="7.28515625" style="5" customWidth="1"/>
    <col min="4625" max="4625" width="13.7109375" style="5" customWidth="1"/>
    <col min="4626" max="4626" width="9.5703125" style="5" customWidth="1"/>
    <col min="4627" max="4627" width="5.7109375" style="5" customWidth="1"/>
    <col min="4628" max="4628" width="10.28515625" style="5" customWidth="1"/>
    <col min="4629" max="4864" width="9.140625" style="5"/>
    <col min="4865" max="4865" width="8.140625" style="5" customWidth="1"/>
    <col min="4866" max="4866" width="25.7109375" style="5" customWidth="1"/>
    <col min="4867" max="4867" width="13.7109375" style="5" customWidth="1"/>
    <col min="4868" max="4868" width="13.85546875" style="5" customWidth="1"/>
    <col min="4869" max="4869" width="13" style="5" customWidth="1"/>
    <col min="4870" max="4870" width="13.7109375" style="5" customWidth="1"/>
    <col min="4871" max="4880" width="7.28515625" style="5" customWidth="1"/>
    <col min="4881" max="4881" width="13.7109375" style="5" customWidth="1"/>
    <col min="4882" max="4882" width="9.5703125" style="5" customWidth="1"/>
    <col min="4883" max="4883" width="5.7109375" style="5" customWidth="1"/>
    <col min="4884" max="4884" width="10.28515625" style="5" customWidth="1"/>
    <col min="4885" max="5120" width="9.140625" style="5"/>
    <col min="5121" max="5121" width="8.140625" style="5" customWidth="1"/>
    <col min="5122" max="5122" width="25.7109375" style="5" customWidth="1"/>
    <col min="5123" max="5123" width="13.7109375" style="5" customWidth="1"/>
    <col min="5124" max="5124" width="13.85546875" style="5" customWidth="1"/>
    <col min="5125" max="5125" width="13" style="5" customWidth="1"/>
    <col min="5126" max="5126" width="13.7109375" style="5" customWidth="1"/>
    <col min="5127" max="5136" width="7.28515625" style="5" customWidth="1"/>
    <col min="5137" max="5137" width="13.7109375" style="5" customWidth="1"/>
    <col min="5138" max="5138" width="9.5703125" style="5" customWidth="1"/>
    <col min="5139" max="5139" width="5.7109375" style="5" customWidth="1"/>
    <col min="5140" max="5140" width="10.28515625" style="5" customWidth="1"/>
    <col min="5141" max="5376" width="9.140625" style="5"/>
    <col min="5377" max="5377" width="8.140625" style="5" customWidth="1"/>
    <col min="5378" max="5378" width="25.7109375" style="5" customWidth="1"/>
    <col min="5379" max="5379" width="13.7109375" style="5" customWidth="1"/>
    <col min="5380" max="5380" width="13.85546875" style="5" customWidth="1"/>
    <col min="5381" max="5381" width="13" style="5" customWidth="1"/>
    <col min="5382" max="5382" width="13.7109375" style="5" customWidth="1"/>
    <col min="5383" max="5392" width="7.28515625" style="5" customWidth="1"/>
    <col min="5393" max="5393" width="13.7109375" style="5" customWidth="1"/>
    <col min="5394" max="5394" width="9.5703125" style="5" customWidth="1"/>
    <col min="5395" max="5395" width="5.7109375" style="5" customWidth="1"/>
    <col min="5396" max="5396" width="10.28515625" style="5" customWidth="1"/>
    <col min="5397" max="5632" width="9.140625" style="5"/>
    <col min="5633" max="5633" width="8.140625" style="5" customWidth="1"/>
    <col min="5634" max="5634" width="25.7109375" style="5" customWidth="1"/>
    <col min="5635" max="5635" width="13.7109375" style="5" customWidth="1"/>
    <col min="5636" max="5636" width="13.85546875" style="5" customWidth="1"/>
    <col min="5637" max="5637" width="13" style="5" customWidth="1"/>
    <col min="5638" max="5638" width="13.7109375" style="5" customWidth="1"/>
    <col min="5639" max="5648" width="7.28515625" style="5" customWidth="1"/>
    <col min="5649" max="5649" width="13.7109375" style="5" customWidth="1"/>
    <col min="5650" max="5650" width="9.5703125" style="5" customWidth="1"/>
    <col min="5651" max="5651" width="5.7109375" style="5" customWidth="1"/>
    <col min="5652" max="5652" width="10.28515625" style="5" customWidth="1"/>
    <col min="5653" max="5888" width="9.140625" style="5"/>
    <col min="5889" max="5889" width="8.140625" style="5" customWidth="1"/>
    <col min="5890" max="5890" width="25.7109375" style="5" customWidth="1"/>
    <col min="5891" max="5891" width="13.7109375" style="5" customWidth="1"/>
    <col min="5892" max="5892" width="13.85546875" style="5" customWidth="1"/>
    <col min="5893" max="5893" width="13" style="5" customWidth="1"/>
    <col min="5894" max="5894" width="13.7109375" style="5" customWidth="1"/>
    <col min="5895" max="5904" width="7.28515625" style="5" customWidth="1"/>
    <col min="5905" max="5905" width="13.7109375" style="5" customWidth="1"/>
    <col min="5906" max="5906" width="9.5703125" style="5" customWidth="1"/>
    <col min="5907" max="5907" width="5.7109375" style="5" customWidth="1"/>
    <col min="5908" max="5908" width="10.28515625" style="5" customWidth="1"/>
    <col min="5909" max="6144" width="9.140625" style="5"/>
    <col min="6145" max="6145" width="8.140625" style="5" customWidth="1"/>
    <col min="6146" max="6146" width="25.7109375" style="5" customWidth="1"/>
    <col min="6147" max="6147" width="13.7109375" style="5" customWidth="1"/>
    <col min="6148" max="6148" width="13.85546875" style="5" customWidth="1"/>
    <col min="6149" max="6149" width="13" style="5" customWidth="1"/>
    <col min="6150" max="6150" width="13.7109375" style="5" customWidth="1"/>
    <col min="6151" max="6160" width="7.28515625" style="5" customWidth="1"/>
    <col min="6161" max="6161" width="13.7109375" style="5" customWidth="1"/>
    <col min="6162" max="6162" width="9.5703125" style="5" customWidth="1"/>
    <col min="6163" max="6163" width="5.7109375" style="5" customWidth="1"/>
    <col min="6164" max="6164" width="10.28515625" style="5" customWidth="1"/>
    <col min="6165" max="6400" width="9.140625" style="5"/>
    <col min="6401" max="6401" width="8.140625" style="5" customWidth="1"/>
    <col min="6402" max="6402" width="25.7109375" style="5" customWidth="1"/>
    <col min="6403" max="6403" width="13.7109375" style="5" customWidth="1"/>
    <col min="6404" max="6404" width="13.85546875" style="5" customWidth="1"/>
    <col min="6405" max="6405" width="13" style="5" customWidth="1"/>
    <col min="6406" max="6406" width="13.7109375" style="5" customWidth="1"/>
    <col min="6407" max="6416" width="7.28515625" style="5" customWidth="1"/>
    <col min="6417" max="6417" width="13.7109375" style="5" customWidth="1"/>
    <col min="6418" max="6418" width="9.5703125" style="5" customWidth="1"/>
    <col min="6419" max="6419" width="5.7109375" style="5" customWidth="1"/>
    <col min="6420" max="6420" width="10.28515625" style="5" customWidth="1"/>
    <col min="6421" max="6656" width="9.140625" style="5"/>
    <col min="6657" max="6657" width="8.140625" style="5" customWidth="1"/>
    <col min="6658" max="6658" width="25.7109375" style="5" customWidth="1"/>
    <col min="6659" max="6659" width="13.7109375" style="5" customWidth="1"/>
    <col min="6660" max="6660" width="13.85546875" style="5" customWidth="1"/>
    <col min="6661" max="6661" width="13" style="5" customWidth="1"/>
    <col min="6662" max="6662" width="13.7109375" style="5" customWidth="1"/>
    <col min="6663" max="6672" width="7.28515625" style="5" customWidth="1"/>
    <col min="6673" max="6673" width="13.7109375" style="5" customWidth="1"/>
    <col min="6674" max="6674" width="9.5703125" style="5" customWidth="1"/>
    <col min="6675" max="6675" width="5.7109375" style="5" customWidth="1"/>
    <col min="6676" max="6676" width="10.28515625" style="5" customWidth="1"/>
    <col min="6677" max="6912" width="9.140625" style="5"/>
    <col min="6913" max="6913" width="8.140625" style="5" customWidth="1"/>
    <col min="6914" max="6914" width="25.7109375" style="5" customWidth="1"/>
    <col min="6915" max="6915" width="13.7109375" style="5" customWidth="1"/>
    <col min="6916" max="6916" width="13.85546875" style="5" customWidth="1"/>
    <col min="6917" max="6917" width="13" style="5" customWidth="1"/>
    <col min="6918" max="6918" width="13.7109375" style="5" customWidth="1"/>
    <col min="6919" max="6928" width="7.28515625" style="5" customWidth="1"/>
    <col min="6929" max="6929" width="13.7109375" style="5" customWidth="1"/>
    <col min="6930" max="6930" width="9.5703125" style="5" customWidth="1"/>
    <col min="6931" max="6931" width="5.7109375" style="5" customWidth="1"/>
    <col min="6932" max="6932" width="10.28515625" style="5" customWidth="1"/>
    <col min="6933" max="7168" width="9.140625" style="5"/>
    <col min="7169" max="7169" width="8.140625" style="5" customWidth="1"/>
    <col min="7170" max="7170" width="25.7109375" style="5" customWidth="1"/>
    <col min="7171" max="7171" width="13.7109375" style="5" customWidth="1"/>
    <col min="7172" max="7172" width="13.85546875" style="5" customWidth="1"/>
    <col min="7173" max="7173" width="13" style="5" customWidth="1"/>
    <col min="7174" max="7174" width="13.7109375" style="5" customWidth="1"/>
    <col min="7175" max="7184" width="7.28515625" style="5" customWidth="1"/>
    <col min="7185" max="7185" width="13.7109375" style="5" customWidth="1"/>
    <col min="7186" max="7186" width="9.5703125" style="5" customWidth="1"/>
    <col min="7187" max="7187" width="5.7109375" style="5" customWidth="1"/>
    <col min="7188" max="7188" width="10.28515625" style="5" customWidth="1"/>
    <col min="7189" max="7424" width="9.140625" style="5"/>
    <col min="7425" max="7425" width="8.140625" style="5" customWidth="1"/>
    <col min="7426" max="7426" width="25.7109375" style="5" customWidth="1"/>
    <col min="7427" max="7427" width="13.7109375" style="5" customWidth="1"/>
    <col min="7428" max="7428" width="13.85546875" style="5" customWidth="1"/>
    <col min="7429" max="7429" width="13" style="5" customWidth="1"/>
    <col min="7430" max="7430" width="13.7109375" style="5" customWidth="1"/>
    <col min="7431" max="7440" width="7.28515625" style="5" customWidth="1"/>
    <col min="7441" max="7441" width="13.7109375" style="5" customWidth="1"/>
    <col min="7442" max="7442" width="9.5703125" style="5" customWidth="1"/>
    <col min="7443" max="7443" width="5.7109375" style="5" customWidth="1"/>
    <col min="7444" max="7444" width="10.28515625" style="5" customWidth="1"/>
    <col min="7445" max="7680" width="9.140625" style="5"/>
    <col min="7681" max="7681" width="8.140625" style="5" customWidth="1"/>
    <col min="7682" max="7682" width="25.7109375" style="5" customWidth="1"/>
    <col min="7683" max="7683" width="13.7109375" style="5" customWidth="1"/>
    <col min="7684" max="7684" width="13.85546875" style="5" customWidth="1"/>
    <col min="7685" max="7685" width="13" style="5" customWidth="1"/>
    <col min="7686" max="7686" width="13.7109375" style="5" customWidth="1"/>
    <col min="7687" max="7696" width="7.28515625" style="5" customWidth="1"/>
    <col min="7697" max="7697" width="13.7109375" style="5" customWidth="1"/>
    <col min="7698" max="7698" width="9.5703125" style="5" customWidth="1"/>
    <col min="7699" max="7699" width="5.7109375" style="5" customWidth="1"/>
    <col min="7700" max="7700" width="10.28515625" style="5" customWidth="1"/>
    <col min="7701" max="7936" width="9.140625" style="5"/>
    <col min="7937" max="7937" width="8.140625" style="5" customWidth="1"/>
    <col min="7938" max="7938" width="25.7109375" style="5" customWidth="1"/>
    <col min="7939" max="7939" width="13.7109375" style="5" customWidth="1"/>
    <col min="7940" max="7940" width="13.85546875" style="5" customWidth="1"/>
    <col min="7941" max="7941" width="13" style="5" customWidth="1"/>
    <col min="7942" max="7942" width="13.7109375" style="5" customWidth="1"/>
    <col min="7943" max="7952" width="7.28515625" style="5" customWidth="1"/>
    <col min="7953" max="7953" width="13.7109375" style="5" customWidth="1"/>
    <col min="7954" max="7954" width="9.5703125" style="5" customWidth="1"/>
    <col min="7955" max="7955" width="5.7109375" style="5" customWidth="1"/>
    <col min="7956" max="7956" width="10.28515625" style="5" customWidth="1"/>
    <col min="7957" max="8192" width="9.140625" style="5"/>
    <col min="8193" max="8193" width="8.140625" style="5" customWidth="1"/>
    <col min="8194" max="8194" width="25.7109375" style="5" customWidth="1"/>
    <col min="8195" max="8195" width="13.7109375" style="5" customWidth="1"/>
    <col min="8196" max="8196" width="13.85546875" style="5" customWidth="1"/>
    <col min="8197" max="8197" width="13" style="5" customWidth="1"/>
    <col min="8198" max="8198" width="13.7109375" style="5" customWidth="1"/>
    <col min="8199" max="8208" width="7.28515625" style="5" customWidth="1"/>
    <col min="8209" max="8209" width="13.7109375" style="5" customWidth="1"/>
    <col min="8210" max="8210" width="9.5703125" style="5" customWidth="1"/>
    <col min="8211" max="8211" width="5.7109375" style="5" customWidth="1"/>
    <col min="8212" max="8212" width="10.28515625" style="5" customWidth="1"/>
    <col min="8213" max="8448" width="9.140625" style="5"/>
    <col min="8449" max="8449" width="8.140625" style="5" customWidth="1"/>
    <col min="8450" max="8450" width="25.7109375" style="5" customWidth="1"/>
    <col min="8451" max="8451" width="13.7109375" style="5" customWidth="1"/>
    <col min="8452" max="8452" width="13.85546875" style="5" customWidth="1"/>
    <col min="8453" max="8453" width="13" style="5" customWidth="1"/>
    <col min="8454" max="8454" width="13.7109375" style="5" customWidth="1"/>
    <col min="8455" max="8464" width="7.28515625" style="5" customWidth="1"/>
    <col min="8465" max="8465" width="13.7109375" style="5" customWidth="1"/>
    <col min="8466" max="8466" width="9.5703125" style="5" customWidth="1"/>
    <col min="8467" max="8467" width="5.7109375" style="5" customWidth="1"/>
    <col min="8468" max="8468" width="10.28515625" style="5" customWidth="1"/>
    <col min="8469" max="8704" width="9.140625" style="5"/>
    <col min="8705" max="8705" width="8.140625" style="5" customWidth="1"/>
    <col min="8706" max="8706" width="25.7109375" style="5" customWidth="1"/>
    <col min="8707" max="8707" width="13.7109375" style="5" customWidth="1"/>
    <col min="8708" max="8708" width="13.85546875" style="5" customWidth="1"/>
    <col min="8709" max="8709" width="13" style="5" customWidth="1"/>
    <col min="8710" max="8710" width="13.7109375" style="5" customWidth="1"/>
    <col min="8711" max="8720" width="7.28515625" style="5" customWidth="1"/>
    <col min="8721" max="8721" width="13.7109375" style="5" customWidth="1"/>
    <col min="8722" max="8722" width="9.5703125" style="5" customWidth="1"/>
    <col min="8723" max="8723" width="5.7109375" style="5" customWidth="1"/>
    <col min="8724" max="8724" width="10.28515625" style="5" customWidth="1"/>
    <col min="8725" max="8960" width="9.140625" style="5"/>
    <col min="8961" max="8961" width="8.140625" style="5" customWidth="1"/>
    <col min="8962" max="8962" width="25.7109375" style="5" customWidth="1"/>
    <col min="8963" max="8963" width="13.7109375" style="5" customWidth="1"/>
    <col min="8964" max="8964" width="13.85546875" style="5" customWidth="1"/>
    <col min="8965" max="8965" width="13" style="5" customWidth="1"/>
    <col min="8966" max="8966" width="13.7109375" style="5" customWidth="1"/>
    <col min="8967" max="8976" width="7.28515625" style="5" customWidth="1"/>
    <col min="8977" max="8977" width="13.7109375" style="5" customWidth="1"/>
    <col min="8978" max="8978" width="9.5703125" style="5" customWidth="1"/>
    <col min="8979" max="8979" width="5.7109375" style="5" customWidth="1"/>
    <col min="8980" max="8980" width="10.28515625" style="5" customWidth="1"/>
    <col min="8981" max="9216" width="9.140625" style="5"/>
    <col min="9217" max="9217" width="8.140625" style="5" customWidth="1"/>
    <col min="9218" max="9218" width="25.7109375" style="5" customWidth="1"/>
    <col min="9219" max="9219" width="13.7109375" style="5" customWidth="1"/>
    <col min="9220" max="9220" width="13.85546875" style="5" customWidth="1"/>
    <col min="9221" max="9221" width="13" style="5" customWidth="1"/>
    <col min="9222" max="9222" width="13.7109375" style="5" customWidth="1"/>
    <col min="9223" max="9232" width="7.28515625" style="5" customWidth="1"/>
    <col min="9233" max="9233" width="13.7109375" style="5" customWidth="1"/>
    <col min="9234" max="9234" width="9.5703125" style="5" customWidth="1"/>
    <col min="9235" max="9235" width="5.7109375" style="5" customWidth="1"/>
    <col min="9236" max="9236" width="10.28515625" style="5" customWidth="1"/>
    <col min="9237" max="9472" width="9.140625" style="5"/>
    <col min="9473" max="9473" width="8.140625" style="5" customWidth="1"/>
    <col min="9474" max="9474" width="25.7109375" style="5" customWidth="1"/>
    <col min="9475" max="9475" width="13.7109375" style="5" customWidth="1"/>
    <col min="9476" max="9476" width="13.85546875" style="5" customWidth="1"/>
    <col min="9477" max="9477" width="13" style="5" customWidth="1"/>
    <col min="9478" max="9478" width="13.7109375" style="5" customWidth="1"/>
    <col min="9479" max="9488" width="7.28515625" style="5" customWidth="1"/>
    <col min="9489" max="9489" width="13.7109375" style="5" customWidth="1"/>
    <col min="9490" max="9490" width="9.5703125" style="5" customWidth="1"/>
    <col min="9491" max="9491" width="5.7109375" style="5" customWidth="1"/>
    <col min="9492" max="9492" width="10.28515625" style="5" customWidth="1"/>
    <col min="9493" max="9728" width="9.140625" style="5"/>
    <col min="9729" max="9729" width="8.140625" style="5" customWidth="1"/>
    <col min="9730" max="9730" width="25.7109375" style="5" customWidth="1"/>
    <col min="9731" max="9731" width="13.7109375" style="5" customWidth="1"/>
    <col min="9732" max="9732" width="13.85546875" style="5" customWidth="1"/>
    <col min="9733" max="9733" width="13" style="5" customWidth="1"/>
    <col min="9734" max="9734" width="13.7109375" style="5" customWidth="1"/>
    <col min="9735" max="9744" width="7.28515625" style="5" customWidth="1"/>
    <col min="9745" max="9745" width="13.7109375" style="5" customWidth="1"/>
    <col min="9746" max="9746" width="9.5703125" style="5" customWidth="1"/>
    <col min="9747" max="9747" width="5.7109375" style="5" customWidth="1"/>
    <col min="9748" max="9748" width="10.28515625" style="5" customWidth="1"/>
    <col min="9749" max="9984" width="9.140625" style="5"/>
    <col min="9985" max="9985" width="8.140625" style="5" customWidth="1"/>
    <col min="9986" max="9986" width="25.7109375" style="5" customWidth="1"/>
    <col min="9987" max="9987" width="13.7109375" style="5" customWidth="1"/>
    <col min="9988" max="9988" width="13.85546875" style="5" customWidth="1"/>
    <col min="9989" max="9989" width="13" style="5" customWidth="1"/>
    <col min="9990" max="9990" width="13.7109375" style="5" customWidth="1"/>
    <col min="9991" max="10000" width="7.28515625" style="5" customWidth="1"/>
    <col min="10001" max="10001" width="13.7109375" style="5" customWidth="1"/>
    <col min="10002" max="10002" width="9.5703125" style="5" customWidth="1"/>
    <col min="10003" max="10003" width="5.7109375" style="5" customWidth="1"/>
    <col min="10004" max="10004" width="10.28515625" style="5" customWidth="1"/>
    <col min="10005" max="10240" width="9.140625" style="5"/>
    <col min="10241" max="10241" width="8.140625" style="5" customWidth="1"/>
    <col min="10242" max="10242" width="25.7109375" style="5" customWidth="1"/>
    <col min="10243" max="10243" width="13.7109375" style="5" customWidth="1"/>
    <col min="10244" max="10244" width="13.85546875" style="5" customWidth="1"/>
    <col min="10245" max="10245" width="13" style="5" customWidth="1"/>
    <col min="10246" max="10246" width="13.7109375" style="5" customWidth="1"/>
    <col min="10247" max="10256" width="7.28515625" style="5" customWidth="1"/>
    <col min="10257" max="10257" width="13.7109375" style="5" customWidth="1"/>
    <col min="10258" max="10258" width="9.5703125" style="5" customWidth="1"/>
    <col min="10259" max="10259" width="5.7109375" style="5" customWidth="1"/>
    <col min="10260" max="10260" width="10.28515625" style="5" customWidth="1"/>
    <col min="10261" max="10496" width="9.140625" style="5"/>
    <col min="10497" max="10497" width="8.140625" style="5" customWidth="1"/>
    <col min="10498" max="10498" width="25.7109375" style="5" customWidth="1"/>
    <col min="10499" max="10499" width="13.7109375" style="5" customWidth="1"/>
    <col min="10500" max="10500" width="13.85546875" style="5" customWidth="1"/>
    <col min="10501" max="10501" width="13" style="5" customWidth="1"/>
    <col min="10502" max="10502" width="13.7109375" style="5" customWidth="1"/>
    <col min="10503" max="10512" width="7.28515625" style="5" customWidth="1"/>
    <col min="10513" max="10513" width="13.7109375" style="5" customWidth="1"/>
    <col min="10514" max="10514" width="9.5703125" style="5" customWidth="1"/>
    <col min="10515" max="10515" width="5.7109375" style="5" customWidth="1"/>
    <col min="10516" max="10516" width="10.28515625" style="5" customWidth="1"/>
    <col min="10517" max="10752" width="9.140625" style="5"/>
    <col min="10753" max="10753" width="8.140625" style="5" customWidth="1"/>
    <col min="10754" max="10754" width="25.7109375" style="5" customWidth="1"/>
    <col min="10755" max="10755" width="13.7109375" style="5" customWidth="1"/>
    <col min="10756" max="10756" width="13.85546875" style="5" customWidth="1"/>
    <col min="10757" max="10757" width="13" style="5" customWidth="1"/>
    <col min="10758" max="10758" width="13.7109375" style="5" customWidth="1"/>
    <col min="10759" max="10768" width="7.28515625" style="5" customWidth="1"/>
    <col min="10769" max="10769" width="13.7109375" style="5" customWidth="1"/>
    <col min="10770" max="10770" width="9.5703125" style="5" customWidth="1"/>
    <col min="10771" max="10771" width="5.7109375" style="5" customWidth="1"/>
    <col min="10772" max="10772" width="10.28515625" style="5" customWidth="1"/>
    <col min="10773" max="11008" width="9.140625" style="5"/>
    <col min="11009" max="11009" width="8.140625" style="5" customWidth="1"/>
    <col min="11010" max="11010" width="25.7109375" style="5" customWidth="1"/>
    <col min="11011" max="11011" width="13.7109375" style="5" customWidth="1"/>
    <col min="11012" max="11012" width="13.85546875" style="5" customWidth="1"/>
    <col min="11013" max="11013" width="13" style="5" customWidth="1"/>
    <col min="11014" max="11014" width="13.7109375" style="5" customWidth="1"/>
    <col min="11015" max="11024" width="7.28515625" style="5" customWidth="1"/>
    <col min="11025" max="11025" width="13.7109375" style="5" customWidth="1"/>
    <col min="11026" max="11026" width="9.5703125" style="5" customWidth="1"/>
    <col min="11027" max="11027" width="5.7109375" style="5" customWidth="1"/>
    <col min="11028" max="11028" width="10.28515625" style="5" customWidth="1"/>
    <col min="11029" max="11264" width="9.140625" style="5"/>
    <col min="11265" max="11265" width="8.140625" style="5" customWidth="1"/>
    <col min="11266" max="11266" width="25.7109375" style="5" customWidth="1"/>
    <col min="11267" max="11267" width="13.7109375" style="5" customWidth="1"/>
    <col min="11268" max="11268" width="13.85546875" style="5" customWidth="1"/>
    <col min="11269" max="11269" width="13" style="5" customWidth="1"/>
    <col min="11270" max="11270" width="13.7109375" style="5" customWidth="1"/>
    <col min="11271" max="11280" width="7.28515625" style="5" customWidth="1"/>
    <col min="11281" max="11281" width="13.7109375" style="5" customWidth="1"/>
    <col min="11282" max="11282" width="9.5703125" style="5" customWidth="1"/>
    <col min="11283" max="11283" width="5.7109375" style="5" customWidth="1"/>
    <col min="11284" max="11284" width="10.28515625" style="5" customWidth="1"/>
    <col min="11285" max="11520" width="9.140625" style="5"/>
    <col min="11521" max="11521" width="8.140625" style="5" customWidth="1"/>
    <col min="11522" max="11522" width="25.7109375" style="5" customWidth="1"/>
    <col min="11523" max="11523" width="13.7109375" style="5" customWidth="1"/>
    <col min="11524" max="11524" width="13.85546875" style="5" customWidth="1"/>
    <col min="11525" max="11525" width="13" style="5" customWidth="1"/>
    <col min="11526" max="11526" width="13.7109375" style="5" customWidth="1"/>
    <col min="11527" max="11536" width="7.28515625" style="5" customWidth="1"/>
    <col min="11537" max="11537" width="13.7109375" style="5" customWidth="1"/>
    <col min="11538" max="11538" width="9.5703125" style="5" customWidth="1"/>
    <col min="11539" max="11539" width="5.7109375" style="5" customWidth="1"/>
    <col min="11540" max="11540" width="10.28515625" style="5" customWidth="1"/>
    <col min="11541" max="11776" width="9.140625" style="5"/>
    <col min="11777" max="11777" width="8.140625" style="5" customWidth="1"/>
    <col min="11778" max="11778" width="25.7109375" style="5" customWidth="1"/>
    <col min="11779" max="11779" width="13.7109375" style="5" customWidth="1"/>
    <col min="11780" max="11780" width="13.85546875" style="5" customWidth="1"/>
    <col min="11781" max="11781" width="13" style="5" customWidth="1"/>
    <col min="11782" max="11782" width="13.7109375" style="5" customWidth="1"/>
    <col min="11783" max="11792" width="7.28515625" style="5" customWidth="1"/>
    <col min="11793" max="11793" width="13.7109375" style="5" customWidth="1"/>
    <col min="11794" max="11794" width="9.5703125" style="5" customWidth="1"/>
    <col min="11795" max="11795" width="5.7109375" style="5" customWidth="1"/>
    <col min="11796" max="11796" width="10.28515625" style="5" customWidth="1"/>
    <col min="11797" max="12032" width="9.140625" style="5"/>
    <col min="12033" max="12033" width="8.140625" style="5" customWidth="1"/>
    <col min="12034" max="12034" width="25.7109375" style="5" customWidth="1"/>
    <col min="12035" max="12035" width="13.7109375" style="5" customWidth="1"/>
    <col min="12036" max="12036" width="13.85546875" style="5" customWidth="1"/>
    <col min="12037" max="12037" width="13" style="5" customWidth="1"/>
    <col min="12038" max="12038" width="13.7109375" style="5" customWidth="1"/>
    <col min="12039" max="12048" width="7.28515625" style="5" customWidth="1"/>
    <col min="12049" max="12049" width="13.7109375" style="5" customWidth="1"/>
    <col min="12050" max="12050" width="9.5703125" style="5" customWidth="1"/>
    <col min="12051" max="12051" width="5.7109375" style="5" customWidth="1"/>
    <col min="12052" max="12052" width="10.28515625" style="5" customWidth="1"/>
    <col min="12053" max="12288" width="9.140625" style="5"/>
    <col min="12289" max="12289" width="8.140625" style="5" customWidth="1"/>
    <col min="12290" max="12290" width="25.7109375" style="5" customWidth="1"/>
    <col min="12291" max="12291" width="13.7109375" style="5" customWidth="1"/>
    <col min="12292" max="12292" width="13.85546875" style="5" customWidth="1"/>
    <col min="12293" max="12293" width="13" style="5" customWidth="1"/>
    <col min="12294" max="12294" width="13.7109375" style="5" customWidth="1"/>
    <col min="12295" max="12304" width="7.28515625" style="5" customWidth="1"/>
    <col min="12305" max="12305" width="13.7109375" style="5" customWidth="1"/>
    <col min="12306" max="12306" width="9.5703125" style="5" customWidth="1"/>
    <col min="12307" max="12307" width="5.7109375" style="5" customWidth="1"/>
    <col min="12308" max="12308" width="10.28515625" style="5" customWidth="1"/>
    <col min="12309" max="12544" width="9.140625" style="5"/>
    <col min="12545" max="12545" width="8.140625" style="5" customWidth="1"/>
    <col min="12546" max="12546" width="25.7109375" style="5" customWidth="1"/>
    <col min="12547" max="12547" width="13.7109375" style="5" customWidth="1"/>
    <col min="12548" max="12548" width="13.85546875" style="5" customWidth="1"/>
    <col min="12549" max="12549" width="13" style="5" customWidth="1"/>
    <col min="12550" max="12550" width="13.7109375" style="5" customWidth="1"/>
    <col min="12551" max="12560" width="7.28515625" style="5" customWidth="1"/>
    <col min="12561" max="12561" width="13.7109375" style="5" customWidth="1"/>
    <col min="12562" max="12562" width="9.5703125" style="5" customWidth="1"/>
    <col min="12563" max="12563" width="5.7109375" style="5" customWidth="1"/>
    <col min="12564" max="12564" width="10.28515625" style="5" customWidth="1"/>
    <col min="12565" max="12800" width="9.140625" style="5"/>
    <col min="12801" max="12801" width="8.140625" style="5" customWidth="1"/>
    <col min="12802" max="12802" width="25.7109375" style="5" customWidth="1"/>
    <col min="12803" max="12803" width="13.7109375" style="5" customWidth="1"/>
    <col min="12804" max="12804" width="13.85546875" style="5" customWidth="1"/>
    <col min="12805" max="12805" width="13" style="5" customWidth="1"/>
    <col min="12806" max="12806" width="13.7109375" style="5" customWidth="1"/>
    <col min="12807" max="12816" width="7.28515625" style="5" customWidth="1"/>
    <col min="12817" max="12817" width="13.7109375" style="5" customWidth="1"/>
    <col min="12818" max="12818" width="9.5703125" style="5" customWidth="1"/>
    <col min="12819" max="12819" width="5.7109375" style="5" customWidth="1"/>
    <col min="12820" max="12820" width="10.28515625" style="5" customWidth="1"/>
    <col min="12821" max="13056" width="9.140625" style="5"/>
    <col min="13057" max="13057" width="8.140625" style="5" customWidth="1"/>
    <col min="13058" max="13058" width="25.7109375" style="5" customWidth="1"/>
    <col min="13059" max="13059" width="13.7109375" style="5" customWidth="1"/>
    <col min="13060" max="13060" width="13.85546875" style="5" customWidth="1"/>
    <col min="13061" max="13061" width="13" style="5" customWidth="1"/>
    <col min="13062" max="13062" width="13.7109375" style="5" customWidth="1"/>
    <col min="13063" max="13072" width="7.28515625" style="5" customWidth="1"/>
    <col min="13073" max="13073" width="13.7109375" style="5" customWidth="1"/>
    <col min="13074" max="13074" width="9.5703125" style="5" customWidth="1"/>
    <col min="13075" max="13075" width="5.7109375" style="5" customWidth="1"/>
    <col min="13076" max="13076" width="10.28515625" style="5" customWidth="1"/>
    <col min="13077" max="13312" width="9.140625" style="5"/>
    <col min="13313" max="13313" width="8.140625" style="5" customWidth="1"/>
    <col min="13314" max="13314" width="25.7109375" style="5" customWidth="1"/>
    <col min="13315" max="13315" width="13.7109375" style="5" customWidth="1"/>
    <col min="13316" max="13316" width="13.85546875" style="5" customWidth="1"/>
    <col min="13317" max="13317" width="13" style="5" customWidth="1"/>
    <col min="13318" max="13318" width="13.7109375" style="5" customWidth="1"/>
    <col min="13319" max="13328" width="7.28515625" style="5" customWidth="1"/>
    <col min="13329" max="13329" width="13.7109375" style="5" customWidth="1"/>
    <col min="13330" max="13330" width="9.5703125" style="5" customWidth="1"/>
    <col min="13331" max="13331" width="5.7109375" style="5" customWidth="1"/>
    <col min="13332" max="13332" width="10.28515625" style="5" customWidth="1"/>
    <col min="13333" max="13568" width="9.140625" style="5"/>
    <col min="13569" max="13569" width="8.140625" style="5" customWidth="1"/>
    <col min="13570" max="13570" width="25.7109375" style="5" customWidth="1"/>
    <col min="13571" max="13571" width="13.7109375" style="5" customWidth="1"/>
    <col min="13572" max="13572" width="13.85546875" style="5" customWidth="1"/>
    <col min="13573" max="13573" width="13" style="5" customWidth="1"/>
    <col min="13574" max="13574" width="13.7109375" style="5" customWidth="1"/>
    <col min="13575" max="13584" width="7.28515625" style="5" customWidth="1"/>
    <col min="13585" max="13585" width="13.7109375" style="5" customWidth="1"/>
    <col min="13586" max="13586" width="9.5703125" style="5" customWidth="1"/>
    <col min="13587" max="13587" width="5.7109375" style="5" customWidth="1"/>
    <col min="13588" max="13588" width="10.28515625" style="5" customWidth="1"/>
    <col min="13589" max="13824" width="9.140625" style="5"/>
    <col min="13825" max="13825" width="8.140625" style="5" customWidth="1"/>
    <col min="13826" max="13826" width="25.7109375" style="5" customWidth="1"/>
    <col min="13827" max="13827" width="13.7109375" style="5" customWidth="1"/>
    <col min="13828" max="13828" width="13.85546875" style="5" customWidth="1"/>
    <col min="13829" max="13829" width="13" style="5" customWidth="1"/>
    <col min="13830" max="13830" width="13.7109375" style="5" customWidth="1"/>
    <col min="13831" max="13840" width="7.28515625" style="5" customWidth="1"/>
    <col min="13841" max="13841" width="13.7109375" style="5" customWidth="1"/>
    <col min="13842" max="13842" width="9.5703125" style="5" customWidth="1"/>
    <col min="13843" max="13843" width="5.7109375" style="5" customWidth="1"/>
    <col min="13844" max="13844" width="10.28515625" style="5" customWidth="1"/>
    <col min="13845" max="14080" width="9.140625" style="5"/>
    <col min="14081" max="14081" width="8.140625" style="5" customWidth="1"/>
    <col min="14082" max="14082" width="25.7109375" style="5" customWidth="1"/>
    <col min="14083" max="14083" width="13.7109375" style="5" customWidth="1"/>
    <col min="14084" max="14084" width="13.85546875" style="5" customWidth="1"/>
    <col min="14085" max="14085" width="13" style="5" customWidth="1"/>
    <col min="14086" max="14086" width="13.7109375" style="5" customWidth="1"/>
    <col min="14087" max="14096" width="7.28515625" style="5" customWidth="1"/>
    <col min="14097" max="14097" width="13.7109375" style="5" customWidth="1"/>
    <col min="14098" max="14098" width="9.5703125" style="5" customWidth="1"/>
    <col min="14099" max="14099" width="5.7109375" style="5" customWidth="1"/>
    <col min="14100" max="14100" width="10.28515625" style="5" customWidth="1"/>
    <col min="14101" max="14336" width="9.140625" style="5"/>
    <col min="14337" max="14337" width="8.140625" style="5" customWidth="1"/>
    <col min="14338" max="14338" width="25.7109375" style="5" customWidth="1"/>
    <col min="14339" max="14339" width="13.7109375" style="5" customWidth="1"/>
    <col min="14340" max="14340" width="13.85546875" style="5" customWidth="1"/>
    <col min="14341" max="14341" width="13" style="5" customWidth="1"/>
    <col min="14342" max="14342" width="13.7109375" style="5" customWidth="1"/>
    <col min="14343" max="14352" width="7.28515625" style="5" customWidth="1"/>
    <col min="14353" max="14353" width="13.7109375" style="5" customWidth="1"/>
    <col min="14354" max="14354" width="9.5703125" style="5" customWidth="1"/>
    <col min="14355" max="14355" width="5.7109375" style="5" customWidth="1"/>
    <col min="14356" max="14356" width="10.28515625" style="5" customWidth="1"/>
    <col min="14357" max="14592" width="9.140625" style="5"/>
    <col min="14593" max="14593" width="8.140625" style="5" customWidth="1"/>
    <col min="14594" max="14594" width="25.7109375" style="5" customWidth="1"/>
    <col min="14595" max="14595" width="13.7109375" style="5" customWidth="1"/>
    <col min="14596" max="14596" width="13.85546875" style="5" customWidth="1"/>
    <col min="14597" max="14597" width="13" style="5" customWidth="1"/>
    <col min="14598" max="14598" width="13.7109375" style="5" customWidth="1"/>
    <col min="14599" max="14608" width="7.28515625" style="5" customWidth="1"/>
    <col min="14609" max="14609" width="13.7109375" style="5" customWidth="1"/>
    <col min="14610" max="14610" width="9.5703125" style="5" customWidth="1"/>
    <col min="14611" max="14611" width="5.7109375" style="5" customWidth="1"/>
    <col min="14612" max="14612" width="10.28515625" style="5" customWidth="1"/>
    <col min="14613" max="14848" width="9.140625" style="5"/>
    <col min="14849" max="14849" width="8.140625" style="5" customWidth="1"/>
    <col min="14850" max="14850" width="25.7109375" style="5" customWidth="1"/>
    <col min="14851" max="14851" width="13.7109375" style="5" customWidth="1"/>
    <col min="14852" max="14852" width="13.85546875" style="5" customWidth="1"/>
    <col min="14853" max="14853" width="13" style="5" customWidth="1"/>
    <col min="14854" max="14854" width="13.7109375" style="5" customWidth="1"/>
    <col min="14855" max="14864" width="7.28515625" style="5" customWidth="1"/>
    <col min="14865" max="14865" width="13.7109375" style="5" customWidth="1"/>
    <col min="14866" max="14866" width="9.5703125" style="5" customWidth="1"/>
    <col min="14867" max="14867" width="5.7109375" style="5" customWidth="1"/>
    <col min="14868" max="14868" width="10.28515625" style="5" customWidth="1"/>
    <col min="14869" max="15104" width="9.140625" style="5"/>
    <col min="15105" max="15105" width="8.140625" style="5" customWidth="1"/>
    <col min="15106" max="15106" width="25.7109375" style="5" customWidth="1"/>
    <col min="15107" max="15107" width="13.7109375" style="5" customWidth="1"/>
    <col min="15108" max="15108" width="13.85546875" style="5" customWidth="1"/>
    <col min="15109" max="15109" width="13" style="5" customWidth="1"/>
    <col min="15110" max="15110" width="13.7109375" style="5" customWidth="1"/>
    <col min="15111" max="15120" width="7.28515625" style="5" customWidth="1"/>
    <col min="15121" max="15121" width="13.7109375" style="5" customWidth="1"/>
    <col min="15122" max="15122" width="9.5703125" style="5" customWidth="1"/>
    <col min="15123" max="15123" width="5.7109375" style="5" customWidth="1"/>
    <col min="15124" max="15124" width="10.28515625" style="5" customWidth="1"/>
    <col min="15125" max="15360" width="9.140625" style="5"/>
    <col min="15361" max="15361" width="8.140625" style="5" customWidth="1"/>
    <col min="15362" max="15362" width="25.7109375" style="5" customWidth="1"/>
    <col min="15363" max="15363" width="13.7109375" style="5" customWidth="1"/>
    <col min="15364" max="15364" width="13.85546875" style="5" customWidth="1"/>
    <col min="15365" max="15365" width="13" style="5" customWidth="1"/>
    <col min="15366" max="15366" width="13.7109375" style="5" customWidth="1"/>
    <col min="15367" max="15376" width="7.28515625" style="5" customWidth="1"/>
    <col min="15377" max="15377" width="13.7109375" style="5" customWidth="1"/>
    <col min="15378" max="15378" width="9.5703125" style="5" customWidth="1"/>
    <col min="15379" max="15379" width="5.7109375" style="5" customWidth="1"/>
    <col min="15380" max="15380" width="10.28515625" style="5" customWidth="1"/>
    <col min="15381" max="15616" width="9.140625" style="5"/>
    <col min="15617" max="15617" width="8.140625" style="5" customWidth="1"/>
    <col min="15618" max="15618" width="25.7109375" style="5" customWidth="1"/>
    <col min="15619" max="15619" width="13.7109375" style="5" customWidth="1"/>
    <col min="15620" max="15620" width="13.85546875" style="5" customWidth="1"/>
    <col min="15621" max="15621" width="13" style="5" customWidth="1"/>
    <col min="15622" max="15622" width="13.7109375" style="5" customWidth="1"/>
    <col min="15623" max="15632" width="7.28515625" style="5" customWidth="1"/>
    <col min="15633" max="15633" width="13.7109375" style="5" customWidth="1"/>
    <col min="15634" max="15634" width="9.5703125" style="5" customWidth="1"/>
    <col min="15635" max="15635" width="5.7109375" style="5" customWidth="1"/>
    <col min="15636" max="15636" width="10.28515625" style="5" customWidth="1"/>
    <col min="15637" max="15872" width="9.140625" style="5"/>
    <col min="15873" max="15873" width="8.140625" style="5" customWidth="1"/>
    <col min="15874" max="15874" width="25.7109375" style="5" customWidth="1"/>
    <col min="15875" max="15875" width="13.7109375" style="5" customWidth="1"/>
    <col min="15876" max="15876" width="13.85546875" style="5" customWidth="1"/>
    <col min="15877" max="15877" width="13" style="5" customWidth="1"/>
    <col min="15878" max="15878" width="13.7109375" style="5" customWidth="1"/>
    <col min="15879" max="15888" width="7.28515625" style="5" customWidth="1"/>
    <col min="15889" max="15889" width="13.7109375" style="5" customWidth="1"/>
    <col min="15890" max="15890" width="9.5703125" style="5" customWidth="1"/>
    <col min="15891" max="15891" width="5.7109375" style="5" customWidth="1"/>
    <col min="15892" max="15892" width="10.28515625" style="5" customWidth="1"/>
    <col min="15893" max="16128" width="9.140625" style="5"/>
    <col min="16129" max="16129" width="8.140625" style="5" customWidth="1"/>
    <col min="16130" max="16130" width="25.7109375" style="5" customWidth="1"/>
    <col min="16131" max="16131" width="13.7109375" style="5" customWidth="1"/>
    <col min="16132" max="16132" width="13.85546875" style="5" customWidth="1"/>
    <col min="16133" max="16133" width="13" style="5" customWidth="1"/>
    <col min="16134" max="16134" width="13.7109375" style="5" customWidth="1"/>
    <col min="16135" max="16144" width="7.28515625" style="5" customWidth="1"/>
    <col min="16145" max="16145" width="13.7109375" style="5" customWidth="1"/>
    <col min="16146" max="16146" width="9.5703125" style="5" customWidth="1"/>
    <col min="16147" max="16147" width="5.7109375" style="5" customWidth="1"/>
    <col min="16148" max="16148" width="10.28515625" style="5" customWidth="1"/>
    <col min="16149" max="16384" width="9.140625" style="5"/>
  </cols>
  <sheetData>
    <row r="1" spans="1:20" s="1" customFormat="1" ht="12" x14ac:dyDescent="0.2">
      <c r="T1" s="2" t="s">
        <v>0</v>
      </c>
    </row>
    <row r="2" spans="1:20" s="1" customFormat="1" ht="24" customHeight="1" x14ac:dyDescent="0.2">
      <c r="R2" s="391" t="s">
        <v>1</v>
      </c>
      <c r="S2" s="391"/>
      <c r="T2" s="391"/>
    </row>
    <row r="3" spans="1:20" s="3" customFormat="1" ht="4.5" customHeight="1" x14ac:dyDescent="0.2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</row>
    <row r="4" spans="1:20" s="3" customFormat="1" ht="18.75" customHeight="1" x14ac:dyDescent="0.2">
      <c r="F4" s="4"/>
      <c r="G4" s="393"/>
      <c r="H4" s="393"/>
      <c r="J4" s="393"/>
      <c r="K4" s="393"/>
      <c r="Q4" s="71"/>
      <c r="R4" s="38"/>
      <c r="S4" s="38"/>
      <c r="T4" s="39" t="s">
        <v>838</v>
      </c>
    </row>
    <row r="5" spans="1:20" ht="18.75" customHeight="1" x14ac:dyDescent="0.25">
      <c r="Q5" s="71"/>
      <c r="R5" s="38"/>
      <c r="S5" s="38"/>
      <c r="T5" s="39" t="s">
        <v>839</v>
      </c>
    </row>
    <row r="6" spans="1:20" s="3" customFormat="1" ht="3.75" customHeight="1" x14ac:dyDescent="0.2">
      <c r="F6" s="4"/>
      <c r="G6" s="392"/>
      <c r="H6" s="392"/>
      <c r="I6" s="392"/>
      <c r="J6" s="392"/>
      <c r="K6" s="392"/>
      <c r="L6" s="392"/>
      <c r="M6" s="392"/>
      <c r="N6" s="392"/>
      <c r="O6" s="392"/>
      <c r="P6" s="6"/>
      <c r="Q6" s="71"/>
      <c r="R6" s="38"/>
      <c r="S6" s="38"/>
      <c r="T6" s="39"/>
    </row>
    <row r="7" spans="1:20" s="7" customFormat="1" ht="12.75" x14ac:dyDescent="0.2">
      <c r="G7" s="387"/>
      <c r="H7" s="387"/>
      <c r="I7" s="387"/>
      <c r="J7" s="387"/>
      <c r="K7" s="387"/>
      <c r="L7" s="387"/>
      <c r="M7" s="387"/>
      <c r="N7" s="387"/>
      <c r="O7" s="387"/>
      <c r="P7" s="8"/>
      <c r="Q7" s="71"/>
      <c r="R7" s="38"/>
      <c r="S7" s="38"/>
      <c r="T7" s="40" t="s">
        <v>831</v>
      </c>
    </row>
    <row r="8" spans="1:20" s="7" customFormat="1" ht="12.75" x14ac:dyDescent="0.2">
      <c r="G8" s="8"/>
      <c r="H8" s="8"/>
      <c r="I8" s="8"/>
      <c r="J8" s="8"/>
      <c r="K8" s="8"/>
      <c r="L8" s="8"/>
      <c r="M8" s="8"/>
      <c r="N8" s="8"/>
      <c r="O8" s="8"/>
      <c r="P8" s="8"/>
      <c r="Q8" s="71"/>
      <c r="R8" s="38"/>
      <c r="S8" s="38"/>
      <c r="T8" s="39"/>
    </row>
    <row r="9" spans="1:20" s="7" customFormat="1" ht="12.75" x14ac:dyDescent="0.2">
      <c r="G9" s="8"/>
      <c r="H9" s="8"/>
      <c r="I9" s="8"/>
      <c r="J9" s="8"/>
      <c r="K9" s="8"/>
      <c r="L9" s="8"/>
      <c r="M9" s="8"/>
      <c r="N9" s="8"/>
      <c r="O9" s="8"/>
      <c r="P9" s="8"/>
      <c r="Q9" s="71"/>
      <c r="R9" s="38"/>
      <c r="S9" s="38"/>
      <c r="T9" s="39" t="s">
        <v>832</v>
      </c>
    </row>
    <row r="10" spans="1:20" s="7" customFormat="1" ht="12.75" x14ac:dyDescent="0.2">
      <c r="G10" s="8"/>
      <c r="H10" s="8"/>
      <c r="I10" s="8"/>
      <c r="J10" s="8"/>
      <c r="K10" s="8"/>
      <c r="L10" s="8"/>
      <c r="M10" s="8"/>
      <c r="N10" s="8"/>
      <c r="O10" s="8"/>
      <c r="P10" s="8"/>
      <c r="Q10" s="71"/>
      <c r="R10" s="38"/>
      <c r="S10" s="38"/>
      <c r="T10" s="39" t="s">
        <v>783</v>
      </c>
    </row>
    <row r="11" spans="1:20" s="7" customFormat="1" ht="18.75" customHeight="1" x14ac:dyDescent="0.2"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20" s="72" customFormat="1" ht="12.75" x14ac:dyDescent="0.2">
      <c r="A12" s="388" t="s">
        <v>2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</row>
    <row r="13" spans="1:20" s="72" customFormat="1" ht="12.75" x14ac:dyDescent="0.2">
      <c r="F13" s="73" t="s">
        <v>790</v>
      </c>
      <c r="G13" s="389" t="s">
        <v>786</v>
      </c>
      <c r="H13" s="389"/>
      <c r="I13" s="72" t="s">
        <v>791</v>
      </c>
      <c r="J13" s="389" t="s">
        <v>813</v>
      </c>
      <c r="K13" s="389"/>
      <c r="L13" s="72" t="s">
        <v>792</v>
      </c>
    </row>
    <row r="14" spans="1:20" s="74" customFormat="1" ht="11.25" customHeight="1" x14ac:dyDescent="0.25"/>
    <row r="15" spans="1:20" s="72" customFormat="1" ht="12.75" x14ac:dyDescent="0.2">
      <c r="F15" s="73" t="s">
        <v>793</v>
      </c>
      <c r="G15" s="390" t="s">
        <v>841</v>
      </c>
      <c r="H15" s="390"/>
      <c r="I15" s="390"/>
      <c r="J15" s="390"/>
      <c r="K15" s="390"/>
      <c r="L15" s="390"/>
      <c r="M15" s="390"/>
      <c r="N15" s="390"/>
      <c r="O15" s="390"/>
      <c r="P15" s="75"/>
    </row>
    <row r="16" spans="1:20" s="76" customFormat="1" ht="12.75" customHeight="1" x14ac:dyDescent="0.2">
      <c r="G16" s="397" t="s">
        <v>794</v>
      </c>
      <c r="H16" s="397"/>
      <c r="I16" s="397"/>
      <c r="J16" s="397"/>
      <c r="K16" s="397"/>
      <c r="L16" s="397"/>
      <c r="M16" s="397"/>
      <c r="N16" s="397"/>
      <c r="O16" s="397"/>
      <c r="P16" s="77"/>
    </row>
    <row r="17" spans="1:21" s="74" customFormat="1" ht="11.25" customHeight="1" x14ac:dyDescent="0.25"/>
    <row r="18" spans="1:21" s="72" customFormat="1" ht="12.75" x14ac:dyDescent="0.2">
      <c r="I18" s="73" t="s">
        <v>795</v>
      </c>
      <c r="J18" s="389" t="s">
        <v>813</v>
      </c>
      <c r="K18" s="389"/>
      <c r="L18" s="72" t="s">
        <v>796</v>
      </c>
    </row>
    <row r="19" spans="1:21" s="74" customFormat="1" ht="11.25" customHeight="1" x14ac:dyDescent="0.25"/>
    <row r="20" spans="1:21" s="72" customFormat="1" ht="27" customHeight="1" x14ac:dyDescent="0.2">
      <c r="G20" s="73" t="s">
        <v>797</v>
      </c>
      <c r="H20" s="398" t="s">
        <v>840</v>
      </c>
      <c r="I20" s="398"/>
      <c r="J20" s="398"/>
      <c r="K20" s="398"/>
      <c r="L20" s="398"/>
      <c r="M20" s="398"/>
      <c r="N20" s="398"/>
      <c r="O20" s="398"/>
      <c r="P20" s="398"/>
    </row>
    <row r="21" spans="1:21" s="76" customFormat="1" ht="12.75" customHeight="1" x14ac:dyDescent="0.2">
      <c r="H21" s="397" t="s">
        <v>798</v>
      </c>
      <c r="I21" s="397"/>
      <c r="J21" s="397"/>
      <c r="K21" s="397"/>
      <c r="L21" s="397"/>
      <c r="M21" s="397"/>
      <c r="N21" s="397"/>
      <c r="O21" s="397"/>
      <c r="P21" s="397"/>
    </row>
    <row r="22" spans="1:21" ht="11.25" customHeight="1" x14ac:dyDescent="0.25"/>
    <row r="23" spans="1:21" s="1" customFormat="1" ht="48" customHeight="1" x14ac:dyDescent="0.2">
      <c r="A23" s="394" t="s">
        <v>3</v>
      </c>
      <c r="B23" s="394" t="s">
        <v>4</v>
      </c>
      <c r="C23" s="394" t="s">
        <v>5</v>
      </c>
      <c r="D23" s="394" t="s">
        <v>6</v>
      </c>
      <c r="E23" s="394" t="s">
        <v>815</v>
      </c>
      <c r="F23" s="394" t="s">
        <v>816</v>
      </c>
      <c r="G23" s="400" t="s">
        <v>814</v>
      </c>
      <c r="H23" s="406"/>
      <c r="I23" s="406"/>
      <c r="J23" s="406"/>
      <c r="K23" s="406"/>
      <c r="L23" s="406"/>
      <c r="M23" s="406"/>
      <c r="N23" s="406"/>
      <c r="O23" s="406"/>
      <c r="P23" s="401"/>
      <c r="Q23" s="394" t="s">
        <v>7</v>
      </c>
      <c r="R23" s="400" t="s">
        <v>8</v>
      </c>
      <c r="S23" s="401"/>
      <c r="T23" s="394" t="s">
        <v>9</v>
      </c>
    </row>
    <row r="24" spans="1:21" s="1" customFormat="1" ht="15" customHeight="1" x14ac:dyDescent="0.2">
      <c r="A24" s="395"/>
      <c r="B24" s="395"/>
      <c r="C24" s="395"/>
      <c r="D24" s="395"/>
      <c r="E24" s="395"/>
      <c r="F24" s="395"/>
      <c r="G24" s="400" t="s">
        <v>10</v>
      </c>
      <c r="H24" s="401"/>
      <c r="I24" s="400" t="s">
        <v>11</v>
      </c>
      <c r="J24" s="401"/>
      <c r="K24" s="400" t="s">
        <v>12</v>
      </c>
      <c r="L24" s="401"/>
      <c r="M24" s="400" t="s">
        <v>13</v>
      </c>
      <c r="N24" s="401"/>
      <c r="O24" s="400" t="s">
        <v>14</v>
      </c>
      <c r="P24" s="401"/>
      <c r="Q24" s="395"/>
      <c r="R24" s="402" t="s">
        <v>15</v>
      </c>
      <c r="S24" s="404" t="s">
        <v>16</v>
      </c>
      <c r="T24" s="395"/>
    </row>
    <row r="25" spans="1:21" s="1" customFormat="1" ht="63" customHeight="1" x14ac:dyDescent="0.2">
      <c r="A25" s="396"/>
      <c r="B25" s="396"/>
      <c r="C25" s="396"/>
      <c r="D25" s="396"/>
      <c r="E25" s="399"/>
      <c r="F25" s="399"/>
      <c r="G25" s="9" t="s">
        <v>17</v>
      </c>
      <c r="H25" s="9" t="s">
        <v>18</v>
      </c>
      <c r="I25" s="9" t="s">
        <v>17</v>
      </c>
      <c r="J25" s="9" t="s">
        <v>18</v>
      </c>
      <c r="K25" s="9" t="s">
        <v>17</v>
      </c>
      <c r="L25" s="9" t="s">
        <v>18</v>
      </c>
      <c r="M25" s="9" t="s">
        <v>17</v>
      </c>
      <c r="N25" s="9" t="s">
        <v>18</v>
      </c>
      <c r="O25" s="9" t="s">
        <v>17</v>
      </c>
      <c r="P25" s="9" t="s">
        <v>18</v>
      </c>
      <c r="Q25" s="399"/>
      <c r="R25" s="403"/>
      <c r="S25" s="405"/>
      <c r="T25" s="396"/>
    </row>
    <row r="26" spans="1:21" s="1" customFormat="1" ht="12" customHeight="1" x14ac:dyDescent="0.2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  <c r="L26" s="10">
        <v>12</v>
      </c>
      <c r="M26" s="10">
        <v>13</v>
      </c>
      <c r="N26" s="10">
        <v>14</v>
      </c>
      <c r="O26" s="10">
        <v>15</v>
      </c>
      <c r="P26" s="10">
        <v>16</v>
      </c>
      <c r="Q26" s="10">
        <v>17</v>
      </c>
      <c r="R26" s="10">
        <v>18</v>
      </c>
      <c r="S26" s="10">
        <v>19</v>
      </c>
      <c r="T26" s="10">
        <v>20</v>
      </c>
    </row>
    <row r="27" spans="1:21" s="1" customFormat="1" ht="12" customHeight="1" x14ac:dyDescent="0.2">
      <c r="A27" s="10"/>
      <c r="B27" s="110" t="s">
        <v>10</v>
      </c>
      <c r="C27" s="10"/>
      <c r="D27" s="197">
        <f>D30+D29</f>
        <v>5.0166899999999996</v>
      </c>
      <c r="E27" s="188">
        <f t="shared" ref="D27:F27" si="0">E28+E29</f>
        <v>4.0971246199999998</v>
      </c>
      <c r="F27" s="94">
        <f t="shared" si="0"/>
        <v>0</v>
      </c>
      <c r="G27" s="94">
        <f t="shared" ref="G27:N27" si="1">G28+G29</f>
        <v>5.6166899999999993</v>
      </c>
      <c r="H27" s="94">
        <f t="shared" si="1"/>
        <v>4.0971246199999998</v>
      </c>
      <c r="I27" s="94">
        <f t="shared" si="1"/>
        <v>0</v>
      </c>
      <c r="J27" s="61">
        <f t="shared" si="1"/>
        <v>0</v>
      </c>
      <c r="K27" s="94">
        <f t="shared" si="1"/>
        <v>0</v>
      </c>
      <c r="L27" s="188">
        <f t="shared" si="1"/>
        <v>0</v>
      </c>
      <c r="M27" s="94">
        <f t="shared" si="1"/>
        <v>0</v>
      </c>
      <c r="N27" s="188">
        <f t="shared" si="1"/>
        <v>0</v>
      </c>
      <c r="O27" s="94">
        <f>O28+O29</f>
        <v>5.6166899999999993</v>
      </c>
      <c r="P27" s="111">
        <f t="shared" ref="P27" si="2">P28+P29</f>
        <v>4.0971246199999998</v>
      </c>
      <c r="Q27" s="94">
        <f>Q28+Q29</f>
        <v>-1.5195653799999995</v>
      </c>
      <c r="R27" s="60">
        <f t="shared" ref="R27" si="3">N27-M27</f>
        <v>0</v>
      </c>
      <c r="S27" s="198">
        <f>1-P27/O27</f>
        <v>0.27054464106083831</v>
      </c>
      <c r="T27" s="112"/>
      <c r="U27" s="119"/>
    </row>
    <row r="28" spans="1:21" s="1" customFormat="1" ht="27" customHeight="1" x14ac:dyDescent="0.2">
      <c r="A28" s="109" t="s">
        <v>784</v>
      </c>
      <c r="B28" s="110" t="s">
        <v>846</v>
      </c>
      <c r="C28" s="197" t="s">
        <v>834</v>
      </c>
      <c r="D28" s="188">
        <f>0.5*1.2</f>
        <v>0.6</v>
      </c>
      <c r="E28" s="94">
        <f>H28</f>
        <v>0.11709708000000001</v>
      </c>
      <c r="F28" s="94">
        <v>0</v>
      </c>
      <c r="G28" s="94">
        <f t="shared" ref="G28:H29" si="4">I28+K28+M28+O28</f>
        <v>0.6</v>
      </c>
      <c r="H28" s="94">
        <f t="shared" si="4"/>
        <v>0.11709708000000001</v>
      </c>
      <c r="I28" s="61">
        <v>0</v>
      </c>
      <c r="J28" s="94">
        <v>0</v>
      </c>
      <c r="K28" s="188">
        <v>0</v>
      </c>
      <c r="L28" s="94">
        <v>0</v>
      </c>
      <c r="M28" s="188">
        <v>0</v>
      </c>
      <c r="N28" s="94">
        <v>0</v>
      </c>
      <c r="O28" s="111">
        <v>0.6</v>
      </c>
      <c r="P28" s="60">
        <v>0.11709708000000001</v>
      </c>
      <c r="Q28" s="60">
        <f>H28-G28</f>
        <v>-0.48290291999999996</v>
      </c>
      <c r="R28" s="94">
        <f>P28-O28</f>
        <v>-0.48290291999999996</v>
      </c>
      <c r="S28" s="112">
        <f>1-P28/O28</f>
        <v>0.80483819999999995</v>
      </c>
      <c r="T28" s="119"/>
    </row>
    <row r="29" spans="1:21" s="1" customFormat="1" ht="62.25" customHeight="1" x14ac:dyDescent="0.2">
      <c r="A29" s="109" t="s">
        <v>785</v>
      </c>
      <c r="B29" s="195" t="s">
        <v>833</v>
      </c>
      <c r="C29" s="197" t="s">
        <v>835</v>
      </c>
      <c r="D29" s="188">
        <f>4.180575*1.2</f>
        <v>5.0166899999999996</v>
      </c>
      <c r="E29" s="94">
        <f>H29</f>
        <v>3.98002754</v>
      </c>
      <c r="F29" s="94">
        <v>0</v>
      </c>
      <c r="G29" s="94">
        <f t="shared" si="4"/>
        <v>5.0166899999999996</v>
      </c>
      <c r="H29" s="94">
        <f t="shared" si="4"/>
        <v>3.98002754</v>
      </c>
      <c r="I29" s="94">
        <v>0</v>
      </c>
      <c r="J29" s="94">
        <v>0</v>
      </c>
      <c r="K29" s="188">
        <v>0</v>
      </c>
      <c r="L29" s="94">
        <v>0</v>
      </c>
      <c r="M29" s="188">
        <v>0</v>
      </c>
      <c r="N29" s="94">
        <v>0</v>
      </c>
      <c r="O29" s="111">
        <v>5.0166899999999996</v>
      </c>
      <c r="P29" s="60">
        <f>3.98002754</f>
        <v>3.98002754</v>
      </c>
      <c r="Q29" s="60">
        <f>H29-G29</f>
        <v>-1.0366624599999996</v>
      </c>
      <c r="R29" s="94">
        <f>P29-O29</f>
        <v>-1.0366624599999996</v>
      </c>
      <c r="S29" s="112">
        <f>1-P29/O29</f>
        <v>0.20664271860529548</v>
      </c>
      <c r="T29" s="119"/>
    </row>
    <row r="30" spans="1:21" s="1" customFormat="1" ht="32.25" customHeight="1" x14ac:dyDescent="0.2">
      <c r="A30" s="95"/>
      <c r="B30" s="96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  <c r="P30" s="99"/>
      <c r="Q30" s="99"/>
      <c r="R30" s="98"/>
      <c r="S30" s="100"/>
      <c r="T30" s="99"/>
    </row>
    <row r="31" spans="1:21" s="70" customFormat="1" ht="18.75" x14ac:dyDescent="0.3">
      <c r="B31" s="37" t="s">
        <v>837</v>
      </c>
      <c r="C31" s="37"/>
      <c r="D31" s="37"/>
      <c r="E31" s="37"/>
      <c r="F31" s="92"/>
      <c r="G31" s="37"/>
      <c r="H31" s="37"/>
      <c r="I31" s="37"/>
      <c r="J31" s="37"/>
      <c r="K31" s="37" t="s">
        <v>836</v>
      </c>
      <c r="L31" s="37"/>
      <c r="M31" s="37"/>
    </row>
  </sheetData>
  <mergeCells count="31">
    <mergeCell ref="A23:A25"/>
    <mergeCell ref="E23:E25"/>
    <mergeCell ref="Q23:Q25"/>
    <mergeCell ref="R23:S23"/>
    <mergeCell ref="T23:T25"/>
    <mergeCell ref="G24:H24"/>
    <mergeCell ref="I24:J24"/>
    <mergeCell ref="K24:L24"/>
    <mergeCell ref="M24:N24"/>
    <mergeCell ref="O24:P24"/>
    <mergeCell ref="R24:R25"/>
    <mergeCell ref="S24:S25"/>
    <mergeCell ref="F23:F25"/>
    <mergeCell ref="C23:C25"/>
    <mergeCell ref="D23:D25"/>
    <mergeCell ref="G23:P23"/>
    <mergeCell ref="B23:B25"/>
    <mergeCell ref="G16:O16"/>
    <mergeCell ref="J18:K18"/>
    <mergeCell ref="H20:P20"/>
    <mergeCell ref="H21:P21"/>
    <mergeCell ref="R2:T2"/>
    <mergeCell ref="A3:T3"/>
    <mergeCell ref="G4:H4"/>
    <mergeCell ref="J4:K4"/>
    <mergeCell ref="G6:O6"/>
    <mergeCell ref="G7:O7"/>
    <mergeCell ref="A12:T12"/>
    <mergeCell ref="G13:H13"/>
    <mergeCell ref="J13:K13"/>
    <mergeCell ref="G15:O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0" xr:uid="{00000000-0002-0000-0000-000000000000}">
      <formula1>900</formula1>
    </dataValidation>
  </dataValidations>
  <pageMargins left="0" right="0" top="0" bottom="0" header="0" footer="0"/>
  <pageSetup paperSize="8" scale="5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4"/>
  <sheetViews>
    <sheetView view="pageBreakPreview" zoomScale="115" zoomScaleSheetLayoutView="115" workbookViewId="0">
      <selection activeCell="A4" sqref="A4:M4"/>
    </sheetView>
  </sheetViews>
  <sheetFormatPr defaultRowHeight="15.75" x14ac:dyDescent="0.25"/>
  <cols>
    <col min="1" max="1" width="8.140625" style="5" customWidth="1"/>
    <col min="2" max="2" width="29.85546875" style="5" customWidth="1"/>
    <col min="3" max="3" width="13" style="5" customWidth="1"/>
    <col min="4" max="4" width="16.7109375" style="5" customWidth="1"/>
    <col min="5" max="5" width="21.42578125" style="5" customWidth="1"/>
    <col min="6" max="6" width="13.28515625" style="5" customWidth="1"/>
    <col min="7" max="7" width="13.7109375" style="5" customWidth="1"/>
    <col min="8" max="8" width="13.28515625" style="5" customWidth="1"/>
    <col min="9" max="9" width="13.7109375" style="5" customWidth="1"/>
    <col min="10" max="10" width="13.28515625" style="5" customWidth="1"/>
    <col min="11" max="11" width="13.7109375" style="5" customWidth="1"/>
    <col min="12" max="12" width="13.28515625" style="5" customWidth="1"/>
    <col min="13" max="13" width="13.7109375" style="5" customWidth="1"/>
    <col min="14" max="256" width="9.140625" style="5"/>
    <col min="257" max="257" width="8.140625" style="5" customWidth="1"/>
    <col min="258" max="258" width="29.85546875" style="5" customWidth="1"/>
    <col min="259" max="259" width="13" style="5" customWidth="1"/>
    <col min="260" max="260" width="16.7109375" style="5" customWidth="1"/>
    <col min="261" max="261" width="21.42578125" style="5" customWidth="1"/>
    <col min="262" max="262" width="13.28515625" style="5" customWidth="1"/>
    <col min="263" max="263" width="13.7109375" style="5" customWidth="1"/>
    <col min="264" max="264" width="13.28515625" style="5" customWidth="1"/>
    <col min="265" max="265" width="13.7109375" style="5" customWidth="1"/>
    <col min="266" max="266" width="13.28515625" style="5" customWidth="1"/>
    <col min="267" max="267" width="13.7109375" style="5" customWidth="1"/>
    <col min="268" max="268" width="13.28515625" style="5" customWidth="1"/>
    <col min="269" max="269" width="13.7109375" style="5" customWidth="1"/>
    <col min="270" max="512" width="9.140625" style="5"/>
    <col min="513" max="513" width="8.140625" style="5" customWidth="1"/>
    <col min="514" max="514" width="29.85546875" style="5" customWidth="1"/>
    <col min="515" max="515" width="13" style="5" customWidth="1"/>
    <col min="516" max="516" width="16.7109375" style="5" customWidth="1"/>
    <col min="517" max="517" width="21.42578125" style="5" customWidth="1"/>
    <col min="518" max="518" width="13.28515625" style="5" customWidth="1"/>
    <col min="519" max="519" width="13.7109375" style="5" customWidth="1"/>
    <col min="520" max="520" width="13.28515625" style="5" customWidth="1"/>
    <col min="521" max="521" width="13.7109375" style="5" customWidth="1"/>
    <col min="522" max="522" width="13.28515625" style="5" customWidth="1"/>
    <col min="523" max="523" width="13.7109375" style="5" customWidth="1"/>
    <col min="524" max="524" width="13.28515625" style="5" customWidth="1"/>
    <col min="525" max="525" width="13.7109375" style="5" customWidth="1"/>
    <col min="526" max="768" width="9.140625" style="5"/>
    <col min="769" max="769" width="8.140625" style="5" customWidth="1"/>
    <col min="770" max="770" width="29.85546875" style="5" customWidth="1"/>
    <col min="771" max="771" width="13" style="5" customWidth="1"/>
    <col min="772" max="772" width="16.7109375" style="5" customWidth="1"/>
    <col min="773" max="773" width="21.42578125" style="5" customWidth="1"/>
    <col min="774" max="774" width="13.28515625" style="5" customWidth="1"/>
    <col min="775" max="775" width="13.7109375" style="5" customWidth="1"/>
    <col min="776" max="776" width="13.28515625" style="5" customWidth="1"/>
    <col min="777" max="777" width="13.7109375" style="5" customWidth="1"/>
    <col min="778" max="778" width="13.28515625" style="5" customWidth="1"/>
    <col min="779" max="779" width="13.7109375" style="5" customWidth="1"/>
    <col min="780" max="780" width="13.28515625" style="5" customWidth="1"/>
    <col min="781" max="781" width="13.7109375" style="5" customWidth="1"/>
    <col min="782" max="1024" width="9.140625" style="5"/>
    <col min="1025" max="1025" width="8.140625" style="5" customWidth="1"/>
    <col min="1026" max="1026" width="29.85546875" style="5" customWidth="1"/>
    <col min="1027" max="1027" width="13" style="5" customWidth="1"/>
    <col min="1028" max="1028" width="16.7109375" style="5" customWidth="1"/>
    <col min="1029" max="1029" width="21.42578125" style="5" customWidth="1"/>
    <col min="1030" max="1030" width="13.28515625" style="5" customWidth="1"/>
    <col min="1031" max="1031" width="13.7109375" style="5" customWidth="1"/>
    <col min="1032" max="1032" width="13.28515625" style="5" customWidth="1"/>
    <col min="1033" max="1033" width="13.7109375" style="5" customWidth="1"/>
    <col min="1034" max="1034" width="13.28515625" style="5" customWidth="1"/>
    <col min="1035" max="1035" width="13.7109375" style="5" customWidth="1"/>
    <col min="1036" max="1036" width="13.28515625" style="5" customWidth="1"/>
    <col min="1037" max="1037" width="13.7109375" style="5" customWidth="1"/>
    <col min="1038" max="1280" width="9.140625" style="5"/>
    <col min="1281" max="1281" width="8.140625" style="5" customWidth="1"/>
    <col min="1282" max="1282" width="29.85546875" style="5" customWidth="1"/>
    <col min="1283" max="1283" width="13" style="5" customWidth="1"/>
    <col min="1284" max="1284" width="16.7109375" style="5" customWidth="1"/>
    <col min="1285" max="1285" width="21.42578125" style="5" customWidth="1"/>
    <col min="1286" max="1286" width="13.28515625" style="5" customWidth="1"/>
    <col min="1287" max="1287" width="13.7109375" style="5" customWidth="1"/>
    <col min="1288" max="1288" width="13.28515625" style="5" customWidth="1"/>
    <col min="1289" max="1289" width="13.7109375" style="5" customWidth="1"/>
    <col min="1290" max="1290" width="13.28515625" style="5" customWidth="1"/>
    <col min="1291" max="1291" width="13.7109375" style="5" customWidth="1"/>
    <col min="1292" max="1292" width="13.28515625" style="5" customWidth="1"/>
    <col min="1293" max="1293" width="13.7109375" style="5" customWidth="1"/>
    <col min="1294" max="1536" width="9.140625" style="5"/>
    <col min="1537" max="1537" width="8.140625" style="5" customWidth="1"/>
    <col min="1538" max="1538" width="29.85546875" style="5" customWidth="1"/>
    <col min="1539" max="1539" width="13" style="5" customWidth="1"/>
    <col min="1540" max="1540" width="16.7109375" style="5" customWidth="1"/>
    <col min="1541" max="1541" width="21.42578125" style="5" customWidth="1"/>
    <col min="1542" max="1542" width="13.28515625" style="5" customWidth="1"/>
    <col min="1543" max="1543" width="13.7109375" style="5" customWidth="1"/>
    <col min="1544" max="1544" width="13.28515625" style="5" customWidth="1"/>
    <col min="1545" max="1545" width="13.7109375" style="5" customWidth="1"/>
    <col min="1546" max="1546" width="13.28515625" style="5" customWidth="1"/>
    <col min="1547" max="1547" width="13.7109375" style="5" customWidth="1"/>
    <col min="1548" max="1548" width="13.28515625" style="5" customWidth="1"/>
    <col min="1549" max="1549" width="13.7109375" style="5" customWidth="1"/>
    <col min="1550" max="1792" width="9.140625" style="5"/>
    <col min="1793" max="1793" width="8.140625" style="5" customWidth="1"/>
    <col min="1794" max="1794" width="29.85546875" style="5" customWidth="1"/>
    <col min="1795" max="1795" width="13" style="5" customWidth="1"/>
    <col min="1796" max="1796" width="16.7109375" style="5" customWidth="1"/>
    <col min="1797" max="1797" width="21.42578125" style="5" customWidth="1"/>
    <col min="1798" max="1798" width="13.28515625" style="5" customWidth="1"/>
    <col min="1799" max="1799" width="13.7109375" style="5" customWidth="1"/>
    <col min="1800" max="1800" width="13.28515625" style="5" customWidth="1"/>
    <col min="1801" max="1801" width="13.7109375" style="5" customWidth="1"/>
    <col min="1802" max="1802" width="13.28515625" style="5" customWidth="1"/>
    <col min="1803" max="1803" width="13.7109375" style="5" customWidth="1"/>
    <col min="1804" max="1804" width="13.28515625" style="5" customWidth="1"/>
    <col min="1805" max="1805" width="13.7109375" style="5" customWidth="1"/>
    <col min="1806" max="2048" width="9.140625" style="5"/>
    <col min="2049" max="2049" width="8.140625" style="5" customWidth="1"/>
    <col min="2050" max="2050" width="29.85546875" style="5" customWidth="1"/>
    <col min="2051" max="2051" width="13" style="5" customWidth="1"/>
    <col min="2052" max="2052" width="16.7109375" style="5" customWidth="1"/>
    <col min="2053" max="2053" width="21.42578125" style="5" customWidth="1"/>
    <col min="2054" max="2054" width="13.28515625" style="5" customWidth="1"/>
    <col min="2055" max="2055" width="13.7109375" style="5" customWidth="1"/>
    <col min="2056" max="2056" width="13.28515625" style="5" customWidth="1"/>
    <col min="2057" max="2057" width="13.7109375" style="5" customWidth="1"/>
    <col min="2058" max="2058" width="13.28515625" style="5" customWidth="1"/>
    <col min="2059" max="2059" width="13.7109375" style="5" customWidth="1"/>
    <col min="2060" max="2060" width="13.28515625" style="5" customWidth="1"/>
    <col min="2061" max="2061" width="13.7109375" style="5" customWidth="1"/>
    <col min="2062" max="2304" width="9.140625" style="5"/>
    <col min="2305" max="2305" width="8.140625" style="5" customWidth="1"/>
    <col min="2306" max="2306" width="29.85546875" style="5" customWidth="1"/>
    <col min="2307" max="2307" width="13" style="5" customWidth="1"/>
    <col min="2308" max="2308" width="16.7109375" style="5" customWidth="1"/>
    <col min="2309" max="2309" width="21.42578125" style="5" customWidth="1"/>
    <col min="2310" max="2310" width="13.28515625" style="5" customWidth="1"/>
    <col min="2311" max="2311" width="13.7109375" style="5" customWidth="1"/>
    <col min="2312" max="2312" width="13.28515625" style="5" customWidth="1"/>
    <col min="2313" max="2313" width="13.7109375" style="5" customWidth="1"/>
    <col min="2314" max="2314" width="13.28515625" style="5" customWidth="1"/>
    <col min="2315" max="2315" width="13.7109375" style="5" customWidth="1"/>
    <col min="2316" max="2316" width="13.28515625" style="5" customWidth="1"/>
    <col min="2317" max="2317" width="13.7109375" style="5" customWidth="1"/>
    <col min="2318" max="2560" width="9.140625" style="5"/>
    <col min="2561" max="2561" width="8.140625" style="5" customWidth="1"/>
    <col min="2562" max="2562" width="29.85546875" style="5" customWidth="1"/>
    <col min="2563" max="2563" width="13" style="5" customWidth="1"/>
    <col min="2564" max="2564" width="16.7109375" style="5" customWidth="1"/>
    <col min="2565" max="2565" width="21.42578125" style="5" customWidth="1"/>
    <col min="2566" max="2566" width="13.28515625" style="5" customWidth="1"/>
    <col min="2567" max="2567" width="13.7109375" style="5" customWidth="1"/>
    <col min="2568" max="2568" width="13.28515625" style="5" customWidth="1"/>
    <col min="2569" max="2569" width="13.7109375" style="5" customWidth="1"/>
    <col min="2570" max="2570" width="13.28515625" style="5" customWidth="1"/>
    <col min="2571" max="2571" width="13.7109375" style="5" customWidth="1"/>
    <col min="2572" max="2572" width="13.28515625" style="5" customWidth="1"/>
    <col min="2573" max="2573" width="13.7109375" style="5" customWidth="1"/>
    <col min="2574" max="2816" width="9.140625" style="5"/>
    <col min="2817" max="2817" width="8.140625" style="5" customWidth="1"/>
    <col min="2818" max="2818" width="29.85546875" style="5" customWidth="1"/>
    <col min="2819" max="2819" width="13" style="5" customWidth="1"/>
    <col min="2820" max="2820" width="16.7109375" style="5" customWidth="1"/>
    <col min="2821" max="2821" width="21.42578125" style="5" customWidth="1"/>
    <col min="2822" max="2822" width="13.28515625" style="5" customWidth="1"/>
    <col min="2823" max="2823" width="13.7109375" style="5" customWidth="1"/>
    <col min="2824" max="2824" width="13.28515625" style="5" customWidth="1"/>
    <col min="2825" max="2825" width="13.7109375" style="5" customWidth="1"/>
    <col min="2826" max="2826" width="13.28515625" style="5" customWidth="1"/>
    <col min="2827" max="2827" width="13.7109375" style="5" customWidth="1"/>
    <col min="2828" max="2828" width="13.28515625" style="5" customWidth="1"/>
    <col min="2829" max="2829" width="13.7109375" style="5" customWidth="1"/>
    <col min="2830" max="3072" width="9.140625" style="5"/>
    <col min="3073" max="3073" width="8.140625" style="5" customWidth="1"/>
    <col min="3074" max="3074" width="29.85546875" style="5" customWidth="1"/>
    <col min="3075" max="3075" width="13" style="5" customWidth="1"/>
    <col min="3076" max="3076" width="16.7109375" style="5" customWidth="1"/>
    <col min="3077" max="3077" width="21.42578125" style="5" customWidth="1"/>
    <col min="3078" max="3078" width="13.28515625" style="5" customWidth="1"/>
    <col min="3079" max="3079" width="13.7109375" style="5" customWidth="1"/>
    <col min="3080" max="3080" width="13.28515625" style="5" customWidth="1"/>
    <col min="3081" max="3081" width="13.7109375" style="5" customWidth="1"/>
    <col min="3082" max="3082" width="13.28515625" style="5" customWidth="1"/>
    <col min="3083" max="3083" width="13.7109375" style="5" customWidth="1"/>
    <col min="3084" max="3084" width="13.28515625" style="5" customWidth="1"/>
    <col min="3085" max="3085" width="13.7109375" style="5" customWidth="1"/>
    <col min="3086" max="3328" width="9.140625" style="5"/>
    <col min="3329" max="3329" width="8.140625" style="5" customWidth="1"/>
    <col min="3330" max="3330" width="29.85546875" style="5" customWidth="1"/>
    <col min="3331" max="3331" width="13" style="5" customWidth="1"/>
    <col min="3332" max="3332" width="16.7109375" style="5" customWidth="1"/>
    <col min="3333" max="3333" width="21.42578125" style="5" customWidth="1"/>
    <col min="3334" max="3334" width="13.28515625" style="5" customWidth="1"/>
    <col min="3335" max="3335" width="13.7109375" style="5" customWidth="1"/>
    <col min="3336" max="3336" width="13.28515625" style="5" customWidth="1"/>
    <col min="3337" max="3337" width="13.7109375" style="5" customWidth="1"/>
    <col min="3338" max="3338" width="13.28515625" style="5" customWidth="1"/>
    <col min="3339" max="3339" width="13.7109375" style="5" customWidth="1"/>
    <col min="3340" max="3340" width="13.28515625" style="5" customWidth="1"/>
    <col min="3341" max="3341" width="13.7109375" style="5" customWidth="1"/>
    <col min="3342" max="3584" width="9.140625" style="5"/>
    <col min="3585" max="3585" width="8.140625" style="5" customWidth="1"/>
    <col min="3586" max="3586" width="29.85546875" style="5" customWidth="1"/>
    <col min="3587" max="3587" width="13" style="5" customWidth="1"/>
    <col min="3588" max="3588" width="16.7109375" style="5" customWidth="1"/>
    <col min="3589" max="3589" width="21.42578125" style="5" customWidth="1"/>
    <col min="3590" max="3590" width="13.28515625" style="5" customWidth="1"/>
    <col min="3591" max="3591" width="13.7109375" style="5" customWidth="1"/>
    <col min="3592" max="3592" width="13.28515625" style="5" customWidth="1"/>
    <col min="3593" max="3593" width="13.7109375" style="5" customWidth="1"/>
    <col min="3594" max="3594" width="13.28515625" style="5" customWidth="1"/>
    <col min="3595" max="3595" width="13.7109375" style="5" customWidth="1"/>
    <col min="3596" max="3596" width="13.28515625" style="5" customWidth="1"/>
    <col min="3597" max="3597" width="13.7109375" style="5" customWidth="1"/>
    <col min="3598" max="3840" width="9.140625" style="5"/>
    <col min="3841" max="3841" width="8.140625" style="5" customWidth="1"/>
    <col min="3842" max="3842" width="29.85546875" style="5" customWidth="1"/>
    <col min="3843" max="3843" width="13" style="5" customWidth="1"/>
    <col min="3844" max="3844" width="16.7109375" style="5" customWidth="1"/>
    <col min="3845" max="3845" width="21.42578125" style="5" customWidth="1"/>
    <col min="3846" max="3846" width="13.28515625" style="5" customWidth="1"/>
    <col min="3847" max="3847" width="13.7109375" style="5" customWidth="1"/>
    <col min="3848" max="3848" width="13.28515625" style="5" customWidth="1"/>
    <col min="3849" max="3849" width="13.7109375" style="5" customWidth="1"/>
    <col min="3850" max="3850" width="13.28515625" style="5" customWidth="1"/>
    <col min="3851" max="3851" width="13.7109375" style="5" customWidth="1"/>
    <col min="3852" max="3852" width="13.28515625" style="5" customWidth="1"/>
    <col min="3853" max="3853" width="13.7109375" style="5" customWidth="1"/>
    <col min="3854" max="4096" width="9.140625" style="5"/>
    <col min="4097" max="4097" width="8.140625" style="5" customWidth="1"/>
    <col min="4098" max="4098" width="29.85546875" style="5" customWidth="1"/>
    <col min="4099" max="4099" width="13" style="5" customWidth="1"/>
    <col min="4100" max="4100" width="16.7109375" style="5" customWidth="1"/>
    <col min="4101" max="4101" width="21.42578125" style="5" customWidth="1"/>
    <col min="4102" max="4102" width="13.28515625" style="5" customWidth="1"/>
    <col min="4103" max="4103" width="13.7109375" style="5" customWidth="1"/>
    <col min="4104" max="4104" width="13.28515625" style="5" customWidth="1"/>
    <col min="4105" max="4105" width="13.7109375" style="5" customWidth="1"/>
    <col min="4106" max="4106" width="13.28515625" style="5" customWidth="1"/>
    <col min="4107" max="4107" width="13.7109375" style="5" customWidth="1"/>
    <col min="4108" max="4108" width="13.28515625" style="5" customWidth="1"/>
    <col min="4109" max="4109" width="13.7109375" style="5" customWidth="1"/>
    <col min="4110" max="4352" width="9.140625" style="5"/>
    <col min="4353" max="4353" width="8.140625" style="5" customWidth="1"/>
    <col min="4354" max="4354" width="29.85546875" style="5" customWidth="1"/>
    <col min="4355" max="4355" width="13" style="5" customWidth="1"/>
    <col min="4356" max="4356" width="16.7109375" style="5" customWidth="1"/>
    <col min="4357" max="4357" width="21.42578125" style="5" customWidth="1"/>
    <col min="4358" max="4358" width="13.28515625" style="5" customWidth="1"/>
    <col min="4359" max="4359" width="13.7109375" style="5" customWidth="1"/>
    <col min="4360" max="4360" width="13.28515625" style="5" customWidth="1"/>
    <col min="4361" max="4361" width="13.7109375" style="5" customWidth="1"/>
    <col min="4362" max="4362" width="13.28515625" style="5" customWidth="1"/>
    <col min="4363" max="4363" width="13.7109375" style="5" customWidth="1"/>
    <col min="4364" max="4364" width="13.28515625" style="5" customWidth="1"/>
    <col min="4365" max="4365" width="13.7109375" style="5" customWidth="1"/>
    <col min="4366" max="4608" width="9.140625" style="5"/>
    <col min="4609" max="4609" width="8.140625" style="5" customWidth="1"/>
    <col min="4610" max="4610" width="29.85546875" style="5" customWidth="1"/>
    <col min="4611" max="4611" width="13" style="5" customWidth="1"/>
    <col min="4612" max="4612" width="16.7109375" style="5" customWidth="1"/>
    <col min="4613" max="4613" width="21.42578125" style="5" customWidth="1"/>
    <col min="4614" max="4614" width="13.28515625" style="5" customWidth="1"/>
    <col min="4615" max="4615" width="13.7109375" style="5" customWidth="1"/>
    <col min="4616" max="4616" width="13.28515625" style="5" customWidth="1"/>
    <col min="4617" max="4617" width="13.7109375" style="5" customWidth="1"/>
    <col min="4618" max="4618" width="13.28515625" style="5" customWidth="1"/>
    <col min="4619" max="4619" width="13.7109375" style="5" customWidth="1"/>
    <col min="4620" max="4620" width="13.28515625" style="5" customWidth="1"/>
    <col min="4621" max="4621" width="13.7109375" style="5" customWidth="1"/>
    <col min="4622" max="4864" width="9.140625" style="5"/>
    <col min="4865" max="4865" width="8.140625" style="5" customWidth="1"/>
    <col min="4866" max="4866" width="29.85546875" style="5" customWidth="1"/>
    <col min="4867" max="4867" width="13" style="5" customWidth="1"/>
    <col min="4868" max="4868" width="16.7109375" style="5" customWidth="1"/>
    <col min="4869" max="4869" width="21.42578125" style="5" customWidth="1"/>
    <col min="4870" max="4870" width="13.28515625" style="5" customWidth="1"/>
    <col min="4871" max="4871" width="13.7109375" style="5" customWidth="1"/>
    <col min="4872" max="4872" width="13.28515625" style="5" customWidth="1"/>
    <col min="4873" max="4873" width="13.7109375" style="5" customWidth="1"/>
    <col min="4874" max="4874" width="13.28515625" style="5" customWidth="1"/>
    <col min="4875" max="4875" width="13.7109375" style="5" customWidth="1"/>
    <col min="4876" max="4876" width="13.28515625" style="5" customWidth="1"/>
    <col min="4877" max="4877" width="13.7109375" style="5" customWidth="1"/>
    <col min="4878" max="5120" width="9.140625" style="5"/>
    <col min="5121" max="5121" width="8.140625" style="5" customWidth="1"/>
    <col min="5122" max="5122" width="29.85546875" style="5" customWidth="1"/>
    <col min="5123" max="5123" width="13" style="5" customWidth="1"/>
    <col min="5124" max="5124" width="16.7109375" style="5" customWidth="1"/>
    <col min="5125" max="5125" width="21.42578125" style="5" customWidth="1"/>
    <col min="5126" max="5126" width="13.28515625" style="5" customWidth="1"/>
    <col min="5127" max="5127" width="13.7109375" style="5" customWidth="1"/>
    <col min="5128" max="5128" width="13.28515625" style="5" customWidth="1"/>
    <col min="5129" max="5129" width="13.7109375" style="5" customWidth="1"/>
    <col min="5130" max="5130" width="13.28515625" style="5" customWidth="1"/>
    <col min="5131" max="5131" width="13.7109375" style="5" customWidth="1"/>
    <col min="5132" max="5132" width="13.28515625" style="5" customWidth="1"/>
    <col min="5133" max="5133" width="13.7109375" style="5" customWidth="1"/>
    <col min="5134" max="5376" width="9.140625" style="5"/>
    <col min="5377" max="5377" width="8.140625" style="5" customWidth="1"/>
    <col min="5378" max="5378" width="29.85546875" style="5" customWidth="1"/>
    <col min="5379" max="5379" width="13" style="5" customWidth="1"/>
    <col min="5380" max="5380" width="16.7109375" style="5" customWidth="1"/>
    <col min="5381" max="5381" width="21.42578125" style="5" customWidth="1"/>
    <col min="5382" max="5382" width="13.28515625" style="5" customWidth="1"/>
    <col min="5383" max="5383" width="13.7109375" style="5" customWidth="1"/>
    <col min="5384" max="5384" width="13.28515625" style="5" customWidth="1"/>
    <col min="5385" max="5385" width="13.7109375" style="5" customWidth="1"/>
    <col min="5386" max="5386" width="13.28515625" style="5" customWidth="1"/>
    <col min="5387" max="5387" width="13.7109375" style="5" customWidth="1"/>
    <col min="5388" max="5388" width="13.28515625" style="5" customWidth="1"/>
    <col min="5389" max="5389" width="13.7109375" style="5" customWidth="1"/>
    <col min="5390" max="5632" width="9.140625" style="5"/>
    <col min="5633" max="5633" width="8.140625" style="5" customWidth="1"/>
    <col min="5634" max="5634" width="29.85546875" style="5" customWidth="1"/>
    <col min="5635" max="5635" width="13" style="5" customWidth="1"/>
    <col min="5636" max="5636" width="16.7109375" style="5" customWidth="1"/>
    <col min="5637" max="5637" width="21.42578125" style="5" customWidth="1"/>
    <col min="5638" max="5638" width="13.28515625" style="5" customWidth="1"/>
    <col min="5639" max="5639" width="13.7109375" style="5" customWidth="1"/>
    <col min="5640" max="5640" width="13.28515625" style="5" customWidth="1"/>
    <col min="5641" max="5641" width="13.7109375" style="5" customWidth="1"/>
    <col min="5642" max="5642" width="13.28515625" style="5" customWidth="1"/>
    <col min="5643" max="5643" width="13.7109375" style="5" customWidth="1"/>
    <col min="5644" max="5644" width="13.28515625" style="5" customWidth="1"/>
    <col min="5645" max="5645" width="13.7109375" style="5" customWidth="1"/>
    <col min="5646" max="5888" width="9.140625" style="5"/>
    <col min="5889" max="5889" width="8.140625" style="5" customWidth="1"/>
    <col min="5890" max="5890" width="29.85546875" style="5" customWidth="1"/>
    <col min="5891" max="5891" width="13" style="5" customWidth="1"/>
    <col min="5892" max="5892" width="16.7109375" style="5" customWidth="1"/>
    <col min="5893" max="5893" width="21.42578125" style="5" customWidth="1"/>
    <col min="5894" max="5894" width="13.28515625" style="5" customWidth="1"/>
    <col min="5895" max="5895" width="13.7109375" style="5" customWidth="1"/>
    <col min="5896" max="5896" width="13.28515625" style="5" customWidth="1"/>
    <col min="5897" max="5897" width="13.7109375" style="5" customWidth="1"/>
    <col min="5898" max="5898" width="13.28515625" style="5" customWidth="1"/>
    <col min="5899" max="5899" width="13.7109375" style="5" customWidth="1"/>
    <col min="5900" max="5900" width="13.28515625" style="5" customWidth="1"/>
    <col min="5901" max="5901" width="13.7109375" style="5" customWidth="1"/>
    <col min="5902" max="6144" width="9.140625" style="5"/>
    <col min="6145" max="6145" width="8.140625" style="5" customWidth="1"/>
    <col min="6146" max="6146" width="29.85546875" style="5" customWidth="1"/>
    <col min="6147" max="6147" width="13" style="5" customWidth="1"/>
    <col min="6148" max="6148" width="16.7109375" style="5" customWidth="1"/>
    <col min="6149" max="6149" width="21.42578125" style="5" customWidth="1"/>
    <col min="6150" max="6150" width="13.28515625" style="5" customWidth="1"/>
    <col min="6151" max="6151" width="13.7109375" style="5" customWidth="1"/>
    <col min="6152" max="6152" width="13.28515625" style="5" customWidth="1"/>
    <col min="6153" max="6153" width="13.7109375" style="5" customWidth="1"/>
    <col min="6154" max="6154" width="13.28515625" style="5" customWidth="1"/>
    <col min="6155" max="6155" width="13.7109375" style="5" customWidth="1"/>
    <col min="6156" max="6156" width="13.28515625" style="5" customWidth="1"/>
    <col min="6157" max="6157" width="13.7109375" style="5" customWidth="1"/>
    <col min="6158" max="6400" width="9.140625" style="5"/>
    <col min="6401" max="6401" width="8.140625" style="5" customWidth="1"/>
    <col min="6402" max="6402" width="29.85546875" style="5" customWidth="1"/>
    <col min="6403" max="6403" width="13" style="5" customWidth="1"/>
    <col min="6404" max="6404" width="16.7109375" style="5" customWidth="1"/>
    <col min="6405" max="6405" width="21.42578125" style="5" customWidth="1"/>
    <col min="6406" max="6406" width="13.28515625" style="5" customWidth="1"/>
    <col min="6407" max="6407" width="13.7109375" style="5" customWidth="1"/>
    <col min="6408" max="6408" width="13.28515625" style="5" customWidth="1"/>
    <col min="6409" max="6409" width="13.7109375" style="5" customWidth="1"/>
    <col min="6410" max="6410" width="13.28515625" style="5" customWidth="1"/>
    <col min="6411" max="6411" width="13.7109375" style="5" customWidth="1"/>
    <col min="6412" max="6412" width="13.28515625" style="5" customWidth="1"/>
    <col min="6413" max="6413" width="13.7109375" style="5" customWidth="1"/>
    <col min="6414" max="6656" width="9.140625" style="5"/>
    <col min="6657" max="6657" width="8.140625" style="5" customWidth="1"/>
    <col min="6658" max="6658" width="29.85546875" style="5" customWidth="1"/>
    <col min="6659" max="6659" width="13" style="5" customWidth="1"/>
    <col min="6660" max="6660" width="16.7109375" style="5" customWidth="1"/>
    <col min="6661" max="6661" width="21.42578125" style="5" customWidth="1"/>
    <col min="6662" max="6662" width="13.28515625" style="5" customWidth="1"/>
    <col min="6663" max="6663" width="13.7109375" style="5" customWidth="1"/>
    <col min="6664" max="6664" width="13.28515625" style="5" customWidth="1"/>
    <col min="6665" max="6665" width="13.7109375" style="5" customWidth="1"/>
    <col min="6666" max="6666" width="13.28515625" style="5" customWidth="1"/>
    <col min="6667" max="6667" width="13.7109375" style="5" customWidth="1"/>
    <col min="6668" max="6668" width="13.28515625" style="5" customWidth="1"/>
    <col min="6669" max="6669" width="13.7109375" style="5" customWidth="1"/>
    <col min="6670" max="6912" width="9.140625" style="5"/>
    <col min="6913" max="6913" width="8.140625" style="5" customWidth="1"/>
    <col min="6914" max="6914" width="29.85546875" style="5" customWidth="1"/>
    <col min="6915" max="6915" width="13" style="5" customWidth="1"/>
    <col min="6916" max="6916" width="16.7109375" style="5" customWidth="1"/>
    <col min="6917" max="6917" width="21.42578125" style="5" customWidth="1"/>
    <col min="6918" max="6918" width="13.28515625" style="5" customWidth="1"/>
    <col min="6919" max="6919" width="13.7109375" style="5" customWidth="1"/>
    <col min="6920" max="6920" width="13.28515625" style="5" customWidth="1"/>
    <col min="6921" max="6921" width="13.7109375" style="5" customWidth="1"/>
    <col min="6922" max="6922" width="13.28515625" style="5" customWidth="1"/>
    <col min="6923" max="6923" width="13.7109375" style="5" customWidth="1"/>
    <col min="6924" max="6924" width="13.28515625" style="5" customWidth="1"/>
    <col min="6925" max="6925" width="13.7109375" style="5" customWidth="1"/>
    <col min="6926" max="7168" width="9.140625" style="5"/>
    <col min="7169" max="7169" width="8.140625" style="5" customWidth="1"/>
    <col min="7170" max="7170" width="29.85546875" style="5" customWidth="1"/>
    <col min="7171" max="7171" width="13" style="5" customWidth="1"/>
    <col min="7172" max="7172" width="16.7109375" style="5" customWidth="1"/>
    <col min="7173" max="7173" width="21.42578125" style="5" customWidth="1"/>
    <col min="7174" max="7174" width="13.28515625" style="5" customWidth="1"/>
    <col min="7175" max="7175" width="13.7109375" style="5" customWidth="1"/>
    <col min="7176" max="7176" width="13.28515625" style="5" customWidth="1"/>
    <col min="7177" max="7177" width="13.7109375" style="5" customWidth="1"/>
    <col min="7178" max="7178" width="13.28515625" style="5" customWidth="1"/>
    <col min="7179" max="7179" width="13.7109375" style="5" customWidth="1"/>
    <col min="7180" max="7180" width="13.28515625" style="5" customWidth="1"/>
    <col min="7181" max="7181" width="13.7109375" style="5" customWidth="1"/>
    <col min="7182" max="7424" width="9.140625" style="5"/>
    <col min="7425" max="7425" width="8.140625" style="5" customWidth="1"/>
    <col min="7426" max="7426" width="29.85546875" style="5" customWidth="1"/>
    <col min="7427" max="7427" width="13" style="5" customWidth="1"/>
    <col min="7428" max="7428" width="16.7109375" style="5" customWidth="1"/>
    <col min="7429" max="7429" width="21.42578125" style="5" customWidth="1"/>
    <col min="7430" max="7430" width="13.28515625" style="5" customWidth="1"/>
    <col min="7431" max="7431" width="13.7109375" style="5" customWidth="1"/>
    <col min="7432" max="7432" width="13.28515625" style="5" customWidth="1"/>
    <col min="7433" max="7433" width="13.7109375" style="5" customWidth="1"/>
    <col min="7434" max="7434" width="13.28515625" style="5" customWidth="1"/>
    <col min="7435" max="7435" width="13.7109375" style="5" customWidth="1"/>
    <col min="7436" max="7436" width="13.28515625" style="5" customWidth="1"/>
    <col min="7437" max="7437" width="13.7109375" style="5" customWidth="1"/>
    <col min="7438" max="7680" width="9.140625" style="5"/>
    <col min="7681" max="7681" width="8.140625" style="5" customWidth="1"/>
    <col min="7682" max="7682" width="29.85546875" style="5" customWidth="1"/>
    <col min="7683" max="7683" width="13" style="5" customWidth="1"/>
    <col min="7684" max="7684" width="16.7109375" style="5" customWidth="1"/>
    <col min="7685" max="7685" width="21.42578125" style="5" customWidth="1"/>
    <col min="7686" max="7686" width="13.28515625" style="5" customWidth="1"/>
    <col min="7687" max="7687" width="13.7109375" style="5" customWidth="1"/>
    <col min="7688" max="7688" width="13.28515625" style="5" customWidth="1"/>
    <col min="7689" max="7689" width="13.7109375" style="5" customWidth="1"/>
    <col min="7690" max="7690" width="13.28515625" style="5" customWidth="1"/>
    <col min="7691" max="7691" width="13.7109375" style="5" customWidth="1"/>
    <col min="7692" max="7692" width="13.28515625" style="5" customWidth="1"/>
    <col min="7693" max="7693" width="13.7109375" style="5" customWidth="1"/>
    <col min="7694" max="7936" width="9.140625" style="5"/>
    <col min="7937" max="7937" width="8.140625" style="5" customWidth="1"/>
    <col min="7938" max="7938" width="29.85546875" style="5" customWidth="1"/>
    <col min="7939" max="7939" width="13" style="5" customWidth="1"/>
    <col min="7940" max="7940" width="16.7109375" style="5" customWidth="1"/>
    <col min="7941" max="7941" width="21.42578125" style="5" customWidth="1"/>
    <col min="7942" max="7942" width="13.28515625" style="5" customWidth="1"/>
    <col min="7943" max="7943" width="13.7109375" style="5" customWidth="1"/>
    <col min="7944" max="7944" width="13.28515625" style="5" customWidth="1"/>
    <col min="7945" max="7945" width="13.7109375" style="5" customWidth="1"/>
    <col min="7946" max="7946" width="13.28515625" style="5" customWidth="1"/>
    <col min="7947" max="7947" width="13.7109375" style="5" customWidth="1"/>
    <col min="7948" max="7948" width="13.28515625" style="5" customWidth="1"/>
    <col min="7949" max="7949" width="13.7109375" style="5" customWidth="1"/>
    <col min="7950" max="8192" width="9.140625" style="5"/>
    <col min="8193" max="8193" width="8.140625" style="5" customWidth="1"/>
    <col min="8194" max="8194" width="29.85546875" style="5" customWidth="1"/>
    <col min="8195" max="8195" width="13" style="5" customWidth="1"/>
    <col min="8196" max="8196" width="16.7109375" style="5" customWidth="1"/>
    <col min="8197" max="8197" width="21.42578125" style="5" customWidth="1"/>
    <col min="8198" max="8198" width="13.28515625" style="5" customWidth="1"/>
    <col min="8199" max="8199" width="13.7109375" style="5" customWidth="1"/>
    <col min="8200" max="8200" width="13.28515625" style="5" customWidth="1"/>
    <col min="8201" max="8201" width="13.7109375" style="5" customWidth="1"/>
    <col min="8202" max="8202" width="13.28515625" style="5" customWidth="1"/>
    <col min="8203" max="8203" width="13.7109375" style="5" customWidth="1"/>
    <col min="8204" max="8204" width="13.28515625" style="5" customWidth="1"/>
    <col min="8205" max="8205" width="13.7109375" style="5" customWidth="1"/>
    <col min="8206" max="8448" width="9.140625" style="5"/>
    <col min="8449" max="8449" width="8.140625" style="5" customWidth="1"/>
    <col min="8450" max="8450" width="29.85546875" style="5" customWidth="1"/>
    <col min="8451" max="8451" width="13" style="5" customWidth="1"/>
    <col min="8452" max="8452" width="16.7109375" style="5" customWidth="1"/>
    <col min="8453" max="8453" width="21.42578125" style="5" customWidth="1"/>
    <col min="8454" max="8454" width="13.28515625" style="5" customWidth="1"/>
    <col min="8455" max="8455" width="13.7109375" style="5" customWidth="1"/>
    <col min="8456" max="8456" width="13.28515625" style="5" customWidth="1"/>
    <col min="8457" max="8457" width="13.7109375" style="5" customWidth="1"/>
    <col min="8458" max="8458" width="13.28515625" style="5" customWidth="1"/>
    <col min="8459" max="8459" width="13.7109375" style="5" customWidth="1"/>
    <col min="8460" max="8460" width="13.28515625" style="5" customWidth="1"/>
    <col min="8461" max="8461" width="13.7109375" style="5" customWidth="1"/>
    <col min="8462" max="8704" width="9.140625" style="5"/>
    <col min="8705" max="8705" width="8.140625" style="5" customWidth="1"/>
    <col min="8706" max="8706" width="29.85546875" style="5" customWidth="1"/>
    <col min="8707" max="8707" width="13" style="5" customWidth="1"/>
    <col min="8708" max="8708" width="16.7109375" style="5" customWidth="1"/>
    <col min="8709" max="8709" width="21.42578125" style="5" customWidth="1"/>
    <col min="8710" max="8710" width="13.28515625" style="5" customWidth="1"/>
    <col min="8711" max="8711" width="13.7109375" style="5" customWidth="1"/>
    <col min="8712" max="8712" width="13.28515625" style="5" customWidth="1"/>
    <col min="8713" max="8713" width="13.7109375" style="5" customWidth="1"/>
    <col min="8714" max="8714" width="13.28515625" style="5" customWidth="1"/>
    <col min="8715" max="8715" width="13.7109375" style="5" customWidth="1"/>
    <col min="8716" max="8716" width="13.28515625" style="5" customWidth="1"/>
    <col min="8717" max="8717" width="13.7109375" style="5" customWidth="1"/>
    <col min="8718" max="8960" width="9.140625" style="5"/>
    <col min="8961" max="8961" width="8.140625" style="5" customWidth="1"/>
    <col min="8962" max="8962" width="29.85546875" style="5" customWidth="1"/>
    <col min="8963" max="8963" width="13" style="5" customWidth="1"/>
    <col min="8964" max="8964" width="16.7109375" style="5" customWidth="1"/>
    <col min="8965" max="8965" width="21.42578125" style="5" customWidth="1"/>
    <col min="8966" max="8966" width="13.28515625" style="5" customWidth="1"/>
    <col min="8967" max="8967" width="13.7109375" style="5" customWidth="1"/>
    <col min="8968" max="8968" width="13.28515625" style="5" customWidth="1"/>
    <col min="8969" max="8969" width="13.7109375" style="5" customWidth="1"/>
    <col min="8970" max="8970" width="13.28515625" style="5" customWidth="1"/>
    <col min="8971" max="8971" width="13.7109375" style="5" customWidth="1"/>
    <col min="8972" max="8972" width="13.28515625" style="5" customWidth="1"/>
    <col min="8973" max="8973" width="13.7109375" style="5" customWidth="1"/>
    <col min="8974" max="9216" width="9.140625" style="5"/>
    <col min="9217" max="9217" width="8.140625" style="5" customWidth="1"/>
    <col min="9218" max="9218" width="29.85546875" style="5" customWidth="1"/>
    <col min="9219" max="9219" width="13" style="5" customWidth="1"/>
    <col min="9220" max="9220" width="16.7109375" style="5" customWidth="1"/>
    <col min="9221" max="9221" width="21.42578125" style="5" customWidth="1"/>
    <col min="9222" max="9222" width="13.28515625" style="5" customWidth="1"/>
    <col min="9223" max="9223" width="13.7109375" style="5" customWidth="1"/>
    <col min="9224" max="9224" width="13.28515625" style="5" customWidth="1"/>
    <col min="9225" max="9225" width="13.7109375" style="5" customWidth="1"/>
    <col min="9226" max="9226" width="13.28515625" style="5" customWidth="1"/>
    <col min="9227" max="9227" width="13.7109375" style="5" customWidth="1"/>
    <col min="9228" max="9228" width="13.28515625" style="5" customWidth="1"/>
    <col min="9229" max="9229" width="13.7109375" style="5" customWidth="1"/>
    <col min="9230" max="9472" width="9.140625" style="5"/>
    <col min="9473" max="9473" width="8.140625" style="5" customWidth="1"/>
    <col min="9474" max="9474" width="29.85546875" style="5" customWidth="1"/>
    <col min="9475" max="9475" width="13" style="5" customWidth="1"/>
    <col min="9476" max="9476" width="16.7109375" style="5" customWidth="1"/>
    <col min="9477" max="9477" width="21.42578125" style="5" customWidth="1"/>
    <col min="9478" max="9478" width="13.28515625" style="5" customWidth="1"/>
    <col min="9479" max="9479" width="13.7109375" style="5" customWidth="1"/>
    <col min="9480" max="9480" width="13.28515625" style="5" customWidth="1"/>
    <col min="9481" max="9481" width="13.7109375" style="5" customWidth="1"/>
    <col min="9482" max="9482" width="13.28515625" style="5" customWidth="1"/>
    <col min="9483" max="9483" width="13.7109375" style="5" customWidth="1"/>
    <col min="9484" max="9484" width="13.28515625" style="5" customWidth="1"/>
    <col min="9485" max="9485" width="13.7109375" style="5" customWidth="1"/>
    <col min="9486" max="9728" width="9.140625" style="5"/>
    <col min="9729" max="9729" width="8.140625" style="5" customWidth="1"/>
    <col min="9730" max="9730" width="29.85546875" style="5" customWidth="1"/>
    <col min="9731" max="9731" width="13" style="5" customWidth="1"/>
    <col min="9732" max="9732" width="16.7109375" style="5" customWidth="1"/>
    <col min="9733" max="9733" width="21.42578125" style="5" customWidth="1"/>
    <col min="9734" max="9734" width="13.28515625" style="5" customWidth="1"/>
    <col min="9735" max="9735" width="13.7109375" style="5" customWidth="1"/>
    <col min="9736" max="9736" width="13.28515625" style="5" customWidth="1"/>
    <col min="9737" max="9737" width="13.7109375" style="5" customWidth="1"/>
    <col min="9738" max="9738" width="13.28515625" style="5" customWidth="1"/>
    <col min="9739" max="9739" width="13.7109375" style="5" customWidth="1"/>
    <col min="9740" max="9740" width="13.28515625" style="5" customWidth="1"/>
    <col min="9741" max="9741" width="13.7109375" style="5" customWidth="1"/>
    <col min="9742" max="9984" width="9.140625" style="5"/>
    <col min="9985" max="9985" width="8.140625" style="5" customWidth="1"/>
    <col min="9986" max="9986" width="29.85546875" style="5" customWidth="1"/>
    <col min="9987" max="9987" width="13" style="5" customWidth="1"/>
    <col min="9988" max="9988" width="16.7109375" style="5" customWidth="1"/>
    <col min="9989" max="9989" width="21.42578125" style="5" customWidth="1"/>
    <col min="9990" max="9990" width="13.28515625" style="5" customWidth="1"/>
    <col min="9991" max="9991" width="13.7109375" style="5" customWidth="1"/>
    <col min="9992" max="9992" width="13.28515625" style="5" customWidth="1"/>
    <col min="9993" max="9993" width="13.7109375" style="5" customWidth="1"/>
    <col min="9994" max="9994" width="13.28515625" style="5" customWidth="1"/>
    <col min="9995" max="9995" width="13.7109375" style="5" customWidth="1"/>
    <col min="9996" max="9996" width="13.28515625" style="5" customWidth="1"/>
    <col min="9997" max="9997" width="13.7109375" style="5" customWidth="1"/>
    <col min="9998" max="10240" width="9.140625" style="5"/>
    <col min="10241" max="10241" width="8.140625" style="5" customWidth="1"/>
    <col min="10242" max="10242" width="29.85546875" style="5" customWidth="1"/>
    <col min="10243" max="10243" width="13" style="5" customWidth="1"/>
    <col min="10244" max="10244" width="16.7109375" style="5" customWidth="1"/>
    <col min="10245" max="10245" width="21.42578125" style="5" customWidth="1"/>
    <col min="10246" max="10246" width="13.28515625" style="5" customWidth="1"/>
    <col min="10247" max="10247" width="13.7109375" style="5" customWidth="1"/>
    <col min="10248" max="10248" width="13.28515625" style="5" customWidth="1"/>
    <col min="10249" max="10249" width="13.7109375" style="5" customWidth="1"/>
    <col min="10250" max="10250" width="13.28515625" style="5" customWidth="1"/>
    <col min="10251" max="10251" width="13.7109375" style="5" customWidth="1"/>
    <col min="10252" max="10252" width="13.28515625" style="5" customWidth="1"/>
    <col min="10253" max="10253" width="13.7109375" style="5" customWidth="1"/>
    <col min="10254" max="10496" width="9.140625" style="5"/>
    <col min="10497" max="10497" width="8.140625" style="5" customWidth="1"/>
    <col min="10498" max="10498" width="29.85546875" style="5" customWidth="1"/>
    <col min="10499" max="10499" width="13" style="5" customWidth="1"/>
    <col min="10500" max="10500" width="16.7109375" style="5" customWidth="1"/>
    <col min="10501" max="10501" width="21.42578125" style="5" customWidth="1"/>
    <col min="10502" max="10502" width="13.28515625" style="5" customWidth="1"/>
    <col min="10503" max="10503" width="13.7109375" style="5" customWidth="1"/>
    <col min="10504" max="10504" width="13.28515625" style="5" customWidth="1"/>
    <col min="10505" max="10505" width="13.7109375" style="5" customWidth="1"/>
    <col min="10506" max="10506" width="13.28515625" style="5" customWidth="1"/>
    <col min="10507" max="10507" width="13.7109375" style="5" customWidth="1"/>
    <col min="10508" max="10508" width="13.28515625" style="5" customWidth="1"/>
    <col min="10509" max="10509" width="13.7109375" style="5" customWidth="1"/>
    <col min="10510" max="10752" width="9.140625" style="5"/>
    <col min="10753" max="10753" width="8.140625" style="5" customWidth="1"/>
    <col min="10754" max="10754" width="29.85546875" style="5" customWidth="1"/>
    <col min="10755" max="10755" width="13" style="5" customWidth="1"/>
    <col min="10756" max="10756" width="16.7109375" style="5" customWidth="1"/>
    <col min="10757" max="10757" width="21.42578125" style="5" customWidth="1"/>
    <col min="10758" max="10758" width="13.28515625" style="5" customWidth="1"/>
    <col min="10759" max="10759" width="13.7109375" style="5" customWidth="1"/>
    <col min="10760" max="10760" width="13.28515625" style="5" customWidth="1"/>
    <col min="10761" max="10761" width="13.7109375" style="5" customWidth="1"/>
    <col min="10762" max="10762" width="13.28515625" style="5" customWidth="1"/>
    <col min="10763" max="10763" width="13.7109375" style="5" customWidth="1"/>
    <col min="10764" max="10764" width="13.28515625" style="5" customWidth="1"/>
    <col min="10765" max="10765" width="13.7109375" style="5" customWidth="1"/>
    <col min="10766" max="11008" width="9.140625" style="5"/>
    <col min="11009" max="11009" width="8.140625" style="5" customWidth="1"/>
    <col min="11010" max="11010" width="29.85546875" style="5" customWidth="1"/>
    <col min="11011" max="11011" width="13" style="5" customWidth="1"/>
    <col min="11012" max="11012" width="16.7109375" style="5" customWidth="1"/>
    <col min="11013" max="11013" width="21.42578125" style="5" customWidth="1"/>
    <col min="11014" max="11014" width="13.28515625" style="5" customWidth="1"/>
    <col min="11015" max="11015" width="13.7109375" style="5" customWidth="1"/>
    <col min="11016" max="11016" width="13.28515625" style="5" customWidth="1"/>
    <col min="11017" max="11017" width="13.7109375" style="5" customWidth="1"/>
    <col min="11018" max="11018" width="13.28515625" style="5" customWidth="1"/>
    <col min="11019" max="11019" width="13.7109375" style="5" customWidth="1"/>
    <col min="11020" max="11020" width="13.28515625" style="5" customWidth="1"/>
    <col min="11021" max="11021" width="13.7109375" style="5" customWidth="1"/>
    <col min="11022" max="11264" width="9.140625" style="5"/>
    <col min="11265" max="11265" width="8.140625" style="5" customWidth="1"/>
    <col min="11266" max="11266" width="29.85546875" style="5" customWidth="1"/>
    <col min="11267" max="11267" width="13" style="5" customWidth="1"/>
    <col min="11268" max="11268" width="16.7109375" style="5" customWidth="1"/>
    <col min="11269" max="11269" width="21.42578125" style="5" customWidth="1"/>
    <col min="11270" max="11270" width="13.28515625" style="5" customWidth="1"/>
    <col min="11271" max="11271" width="13.7109375" style="5" customWidth="1"/>
    <col min="11272" max="11272" width="13.28515625" style="5" customWidth="1"/>
    <col min="11273" max="11273" width="13.7109375" style="5" customWidth="1"/>
    <col min="11274" max="11274" width="13.28515625" style="5" customWidth="1"/>
    <col min="11275" max="11275" width="13.7109375" style="5" customWidth="1"/>
    <col min="11276" max="11276" width="13.28515625" style="5" customWidth="1"/>
    <col min="11277" max="11277" width="13.7109375" style="5" customWidth="1"/>
    <col min="11278" max="11520" width="9.140625" style="5"/>
    <col min="11521" max="11521" width="8.140625" style="5" customWidth="1"/>
    <col min="11522" max="11522" width="29.85546875" style="5" customWidth="1"/>
    <col min="11523" max="11523" width="13" style="5" customWidth="1"/>
    <col min="11524" max="11524" width="16.7109375" style="5" customWidth="1"/>
    <col min="11525" max="11525" width="21.42578125" style="5" customWidth="1"/>
    <col min="11526" max="11526" width="13.28515625" style="5" customWidth="1"/>
    <col min="11527" max="11527" width="13.7109375" style="5" customWidth="1"/>
    <col min="11528" max="11528" width="13.28515625" style="5" customWidth="1"/>
    <col min="11529" max="11529" width="13.7109375" style="5" customWidth="1"/>
    <col min="11530" max="11530" width="13.28515625" style="5" customWidth="1"/>
    <col min="11531" max="11531" width="13.7109375" style="5" customWidth="1"/>
    <col min="11532" max="11532" width="13.28515625" style="5" customWidth="1"/>
    <col min="11533" max="11533" width="13.7109375" style="5" customWidth="1"/>
    <col min="11534" max="11776" width="9.140625" style="5"/>
    <col min="11777" max="11777" width="8.140625" style="5" customWidth="1"/>
    <col min="11778" max="11778" width="29.85546875" style="5" customWidth="1"/>
    <col min="11779" max="11779" width="13" style="5" customWidth="1"/>
    <col min="11780" max="11780" width="16.7109375" style="5" customWidth="1"/>
    <col min="11781" max="11781" width="21.42578125" style="5" customWidth="1"/>
    <col min="11782" max="11782" width="13.28515625" style="5" customWidth="1"/>
    <col min="11783" max="11783" width="13.7109375" style="5" customWidth="1"/>
    <col min="11784" max="11784" width="13.28515625" style="5" customWidth="1"/>
    <col min="11785" max="11785" width="13.7109375" style="5" customWidth="1"/>
    <col min="11786" max="11786" width="13.28515625" style="5" customWidth="1"/>
    <col min="11787" max="11787" width="13.7109375" style="5" customWidth="1"/>
    <col min="11788" max="11788" width="13.28515625" style="5" customWidth="1"/>
    <col min="11789" max="11789" width="13.7109375" style="5" customWidth="1"/>
    <col min="11790" max="12032" width="9.140625" style="5"/>
    <col min="12033" max="12033" width="8.140625" style="5" customWidth="1"/>
    <col min="12034" max="12034" width="29.85546875" style="5" customWidth="1"/>
    <col min="12035" max="12035" width="13" style="5" customWidth="1"/>
    <col min="12036" max="12036" width="16.7109375" style="5" customWidth="1"/>
    <col min="12037" max="12037" width="21.42578125" style="5" customWidth="1"/>
    <col min="12038" max="12038" width="13.28515625" style="5" customWidth="1"/>
    <col min="12039" max="12039" width="13.7109375" style="5" customWidth="1"/>
    <col min="12040" max="12040" width="13.28515625" style="5" customWidth="1"/>
    <col min="12041" max="12041" width="13.7109375" style="5" customWidth="1"/>
    <col min="12042" max="12042" width="13.28515625" style="5" customWidth="1"/>
    <col min="12043" max="12043" width="13.7109375" style="5" customWidth="1"/>
    <col min="12044" max="12044" width="13.28515625" style="5" customWidth="1"/>
    <col min="12045" max="12045" width="13.7109375" style="5" customWidth="1"/>
    <col min="12046" max="12288" width="9.140625" style="5"/>
    <col min="12289" max="12289" width="8.140625" style="5" customWidth="1"/>
    <col min="12290" max="12290" width="29.85546875" style="5" customWidth="1"/>
    <col min="12291" max="12291" width="13" style="5" customWidth="1"/>
    <col min="12292" max="12292" width="16.7109375" style="5" customWidth="1"/>
    <col min="12293" max="12293" width="21.42578125" style="5" customWidth="1"/>
    <col min="12294" max="12294" width="13.28515625" style="5" customWidth="1"/>
    <col min="12295" max="12295" width="13.7109375" style="5" customWidth="1"/>
    <col min="12296" max="12296" width="13.28515625" style="5" customWidth="1"/>
    <col min="12297" max="12297" width="13.7109375" style="5" customWidth="1"/>
    <col min="12298" max="12298" width="13.28515625" style="5" customWidth="1"/>
    <col min="12299" max="12299" width="13.7109375" style="5" customWidth="1"/>
    <col min="12300" max="12300" width="13.28515625" style="5" customWidth="1"/>
    <col min="12301" max="12301" width="13.7109375" style="5" customWidth="1"/>
    <col min="12302" max="12544" width="9.140625" style="5"/>
    <col min="12545" max="12545" width="8.140625" style="5" customWidth="1"/>
    <col min="12546" max="12546" width="29.85546875" style="5" customWidth="1"/>
    <col min="12547" max="12547" width="13" style="5" customWidth="1"/>
    <col min="12548" max="12548" width="16.7109375" style="5" customWidth="1"/>
    <col min="12549" max="12549" width="21.42578125" style="5" customWidth="1"/>
    <col min="12550" max="12550" width="13.28515625" style="5" customWidth="1"/>
    <col min="12551" max="12551" width="13.7109375" style="5" customWidth="1"/>
    <col min="12552" max="12552" width="13.28515625" style="5" customWidth="1"/>
    <col min="12553" max="12553" width="13.7109375" style="5" customWidth="1"/>
    <col min="12554" max="12554" width="13.28515625" style="5" customWidth="1"/>
    <col min="12555" max="12555" width="13.7109375" style="5" customWidth="1"/>
    <col min="12556" max="12556" width="13.28515625" style="5" customWidth="1"/>
    <col min="12557" max="12557" width="13.7109375" style="5" customWidth="1"/>
    <col min="12558" max="12800" width="9.140625" style="5"/>
    <col min="12801" max="12801" width="8.140625" style="5" customWidth="1"/>
    <col min="12802" max="12802" width="29.85546875" style="5" customWidth="1"/>
    <col min="12803" max="12803" width="13" style="5" customWidth="1"/>
    <col min="12804" max="12804" width="16.7109375" style="5" customWidth="1"/>
    <col min="12805" max="12805" width="21.42578125" style="5" customWidth="1"/>
    <col min="12806" max="12806" width="13.28515625" style="5" customWidth="1"/>
    <col min="12807" max="12807" width="13.7109375" style="5" customWidth="1"/>
    <col min="12808" max="12808" width="13.28515625" style="5" customWidth="1"/>
    <col min="12809" max="12809" width="13.7109375" style="5" customWidth="1"/>
    <col min="12810" max="12810" width="13.28515625" style="5" customWidth="1"/>
    <col min="12811" max="12811" width="13.7109375" style="5" customWidth="1"/>
    <col min="12812" max="12812" width="13.28515625" style="5" customWidth="1"/>
    <col min="12813" max="12813" width="13.7109375" style="5" customWidth="1"/>
    <col min="12814" max="13056" width="9.140625" style="5"/>
    <col min="13057" max="13057" width="8.140625" style="5" customWidth="1"/>
    <col min="13058" max="13058" width="29.85546875" style="5" customWidth="1"/>
    <col min="13059" max="13059" width="13" style="5" customWidth="1"/>
    <col min="13060" max="13060" width="16.7109375" style="5" customWidth="1"/>
    <col min="13061" max="13061" width="21.42578125" style="5" customWidth="1"/>
    <col min="13062" max="13062" width="13.28515625" style="5" customWidth="1"/>
    <col min="13063" max="13063" width="13.7109375" style="5" customWidth="1"/>
    <col min="13064" max="13064" width="13.28515625" style="5" customWidth="1"/>
    <col min="13065" max="13065" width="13.7109375" style="5" customWidth="1"/>
    <col min="13066" max="13066" width="13.28515625" style="5" customWidth="1"/>
    <col min="13067" max="13067" width="13.7109375" style="5" customWidth="1"/>
    <col min="13068" max="13068" width="13.28515625" style="5" customWidth="1"/>
    <col min="13069" max="13069" width="13.7109375" style="5" customWidth="1"/>
    <col min="13070" max="13312" width="9.140625" style="5"/>
    <col min="13313" max="13313" width="8.140625" style="5" customWidth="1"/>
    <col min="13314" max="13314" width="29.85546875" style="5" customWidth="1"/>
    <col min="13315" max="13315" width="13" style="5" customWidth="1"/>
    <col min="13316" max="13316" width="16.7109375" style="5" customWidth="1"/>
    <col min="13317" max="13317" width="21.42578125" style="5" customWidth="1"/>
    <col min="13318" max="13318" width="13.28515625" style="5" customWidth="1"/>
    <col min="13319" max="13319" width="13.7109375" style="5" customWidth="1"/>
    <col min="13320" max="13320" width="13.28515625" style="5" customWidth="1"/>
    <col min="13321" max="13321" width="13.7109375" style="5" customWidth="1"/>
    <col min="13322" max="13322" width="13.28515625" style="5" customWidth="1"/>
    <col min="13323" max="13323" width="13.7109375" style="5" customWidth="1"/>
    <col min="13324" max="13324" width="13.28515625" style="5" customWidth="1"/>
    <col min="13325" max="13325" width="13.7109375" style="5" customWidth="1"/>
    <col min="13326" max="13568" width="9.140625" style="5"/>
    <col min="13569" max="13569" width="8.140625" style="5" customWidth="1"/>
    <col min="13570" max="13570" width="29.85546875" style="5" customWidth="1"/>
    <col min="13571" max="13571" width="13" style="5" customWidth="1"/>
    <col min="13572" max="13572" width="16.7109375" style="5" customWidth="1"/>
    <col min="13573" max="13573" width="21.42578125" style="5" customWidth="1"/>
    <col min="13574" max="13574" width="13.28515625" style="5" customWidth="1"/>
    <col min="13575" max="13575" width="13.7109375" style="5" customWidth="1"/>
    <col min="13576" max="13576" width="13.28515625" style="5" customWidth="1"/>
    <col min="13577" max="13577" width="13.7109375" style="5" customWidth="1"/>
    <col min="13578" max="13578" width="13.28515625" style="5" customWidth="1"/>
    <col min="13579" max="13579" width="13.7109375" style="5" customWidth="1"/>
    <col min="13580" max="13580" width="13.28515625" style="5" customWidth="1"/>
    <col min="13581" max="13581" width="13.7109375" style="5" customWidth="1"/>
    <col min="13582" max="13824" width="9.140625" style="5"/>
    <col min="13825" max="13825" width="8.140625" style="5" customWidth="1"/>
    <col min="13826" max="13826" width="29.85546875" style="5" customWidth="1"/>
    <col min="13827" max="13827" width="13" style="5" customWidth="1"/>
    <col min="13828" max="13828" width="16.7109375" style="5" customWidth="1"/>
    <col min="13829" max="13829" width="21.42578125" style="5" customWidth="1"/>
    <col min="13830" max="13830" width="13.28515625" style="5" customWidth="1"/>
    <col min="13831" max="13831" width="13.7109375" style="5" customWidth="1"/>
    <col min="13832" max="13832" width="13.28515625" style="5" customWidth="1"/>
    <col min="13833" max="13833" width="13.7109375" style="5" customWidth="1"/>
    <col min="13834" max="13834" width="13.28515625" style="5" customWidth="1"/>
    <col min="13835" max="13835" width="13.7109375" style="5" customWidth="1"/>
    <col min="13836" max="13836" width="13.28515625" style="5" customWidth="1"/>
    <col min="13837" max="13837" width="13.7109375" style="5" customWidth="1"/>
    <col min="13838" max="14080" width="9.140625" style="5"/>
    <col min="14081" max="14081" width="8.140625" style="5" customWidth="1"/>
    <col min="14082" max="14082" width="29.85546875" style="5" customWidth="1"/>
    <col min="14083" max="14083" width="13" style="5" customWidth="1"/>
    <col min="14084" max="14084" width="16.7109375" style="5" customWidth="1"/>
    <col min="14085" max="14085" width="21.42578125" style="5" customWidth="1"/>
    <col min="14086" max="14086" width="13.28515625" style="5" customWidth="1"/>
    <col min="14087" max="14087" width="13.7109375" style="5" customWidth="1"/>
    <col min="14088" max="14088" width="13.28515625" style="5" customWidth="1"/>
    <col min="14089" max="14089" width="13.7109375" style="5" customWidth="1"/>
    <col min="14090" max="14090" width="13.28515625" style="5" customWidth="1"/>
    <col min="14091" max="14091" width="13.7109375" style="5" customWidth="1"/>
    <col min="14092" max="14092" width="13.28515625" style="5" customWidth="1"/>
    <col min="14093" max="14093" width="13.7109375" style="5" customWidth="1"/>
    <col min="14094" max="14336" width="9.140625" style="5"/>
    <col min="14337" max="14337" width="8.140625" style="5" customWidth="1"/>
    <col min="14338" max="14338" width="29.85546875" style="5" customWidth="1"/>
    <col min="14339" max="14339" width="13" style="5" customWidth="1"/>
    <col min="14340" max="14340" width="16.7109375" style="5" customWidth="1"/>
    <col min="14341" max="14341" width="21.42578125" style="5" customWidth="1"/>
    <col min="14342" max="14342" width="13.28515625" style="5" customWidth="1"/>
    <col min="14343" max="14343" width="13.7109375" style="5" customWidth="1"/>
    <col min="14344" max="14344" width="13.28515625" style="5" customWidth="1"/>
    <col min="14345" max="14345" width="13.7109375" style="5" customWidth="1"/>
    <col min="14346" max="14346" width="13.28515625" style="5" customWidth="1"/>
    <col min="14347" max="14347" width="13.7109375" style="5" customWidth="1"/>
    <col min="14348" max="14348" width="13.28515625" style="5" customWidth="1"/>
    <col min="14349" max="14349" width="13.7109375" style="5" customWidth="1"/>
    <col min="14350" max="14592" width="9.140625" style="5"/>
    <col min="14593" max="14593" width="8.140625" style="5" customWidth="1"/>
    <col min="14594" max="14594" width="29.85546875" style="5" customWidth="1"/>
    <col min="14595" max="14595" width="13" style="5" customWidth="1"/>
    <col min="14596" max="14596" width="16.7109375" style="5" customWidth="1"/>
    <col min="14597" max="14597" width="21.42578125" style="5" customWidth="1"/>
    <col min="14598" max="14598" width="13.28515625" style="5" customWidth="1"/>
    <col min="14599" max="14599" width="13.7109375" style="5" customWidth="1"/>
    <col min="14600" max="14600" width="13.28515625" style="5" customWidth="1"/>
    <col min="14601" max="14601" width="13.7109375" style="5" customWidth="1"/>
    <col min="14602" max="14602" width="13.28515625" style="5" customWidth="1"/>
    <col min="14603" max="14603" width="13.7109375" style="5" customWidth="1"/>
    <col min="14604" max="14604" width="13.28515625" style="5" customWidth="1"/>
    <col min="14605" max="14605" width="13.7109375" style="5" customWidth="1"/>
    <col min="14606" max="14848" width="9.140625" style="5"/>
    <col min="14849" max="14849" width="8.140625" style="5" customWidth="1"/>
    <col min="14850" max="14850" width="29.85546875" style="5" customWidth="1"/>
    <col min="14851" max="14851" width="13" style="5" customWidth="1"/>
    <col min="14852" max="14852" width="16.7109375" style="5" customWidth="1"/>
    <col min="14853" max="14853" width="21.42578125" style="5" customWidth="1"/>
    <col min="14854" max="14854" width="13.28515625" style="5" customWidth="1"/>
    <col min="14855" max="14855" width="13.7109375" style="5" customWidth="1"/>
    <col min="14856" max="14856" width="13.28515625" style="5" customWidth="1"/>
    <col min="14857" max="14857" width="13.7109375" style="5" customWidth="1"/>
    <col min="14858" max="14858" width="13.28515625" style="5" customWidth="1"/>
    <col min="14859" max="14859" width="13.7109375" style="5" customWidth="1"/>
    <col min="14860" max="14860" width="13.28515625" style="5" customWidth="1"/>
    <col min="14861" max="14861" width="13.7109375" style="5" customWidth="1"/>
    <col min="14862" max="15104" width="9.140625" style="5"/>
    <col min="15105" max="15105" width="8.140625" style="5" customWidth="1"/>
    <col min="15106" max="15106" width="29.85546875" style="5" customWidth="1"/>
    <col min="15107" max="15107" width="13" style="5" customWidth="1"/>
    <col min="15108" max="15108" width="16.7109375" style="5" customWidth="1"/>
    <col min="15109" max="15109" width="21.42578125" style="5" customWidth="1"/>
    <col min="15110" max="15110" width="13.28515625" style="5" customWidth="1"/>
    <col min="15111" max="15111" width="13.7109375" style="5" customWidth="1"/>
    <col min="15112" max="15112" width="13.28515625" style="5" customWidth="1"/>
    <col min="15113" max="15113" width="13.7109375" style="5" customWidth="1"/>
    <col min="15114" max="15114" width="13.28515625" style="5" customWidth="1"/>
    <col min="15115" max="15115" width="13.7109375" style="5" customWidth="1"/>
    <col min="15116" max="15116" width="13.28515625" style="5" customWidth="1"/>
    <col min="15117" max="15117" width="13.7109375" style="5" customWidth="1"/>
    <col min="15118" max="15360" width="9.140625" style="5"/>
    <col min="15361" max="15361" width="8.140625" style="5" customWidth="1"/>
    <col min="15362" max="15362" width="29.85546875" style="5" customWidth="1"/>
    <col min="15363" max="15363" width="13" style="5" customWidth="1"/>
    <col min="15364" max="15364" width="16.7109375" style="5" customWidth="1"/>
    <col min="15365" max="15365" width="21.42578125" style="5" customWidth="1"/>
    <col min="15366" max="15366" width="13.28515625" style="5" customWidth="1"/>
    <col min="15367" max="15367" width="13.7109375" style="5" customWidth="1"/>
    <col min="15368" max="15368" width="13.28515625" style="5" customWidth="1"/>
    <col min="15369" max="15369" width="13.7109375" style="5" customWidth="1"/>
    <col min="15370" max="15370" width="13.28515625" style="5" customWidth="1"/>
    <col min="15371" max="15371" width="13.7109375" style="5" customWidth="1"/>
    <col min="15372" max="15372" width="13.28515625" style="5" customWidth="1"/>
    <col min="15373" max="15373" width="13.7109375" style="5" customWidth="1"/>
    <col min="15374" max="15616" width="9.140625" style="5"/>
    <col min="15617" max="15617" width="8.140625" style="5" customWidth="1"/>
    <col min="15618" max="15618" width="29.85546875" style="5" customWidth="1"/>
    <col min="15619" max="15619" width="13" style="5" customWidth="1"/>
    <col min="15620" max="15620" width="16.7109375" style="5" customWidth="1"/>
    <col min="15621" max="15621" width="21.42578125" style="5" customWidth="1"/>
    <col min="15622" max="15622" width="13.28515625" style="5" customWidth="1"/>
    <col min="15623" max="15623" width="13.7109375" style="5" customWidth="1"/>
    <col min="15624" max="15624" width="13.28515625" style="5" customWidth="1"/>
    <col min="15625" max="15625" width="13.7109375" style="5" customWidth="1"/>
    <col min="15626" max="15626" width="13.28515625" style="5" customWidth="1"/>
    <col min="15627" max="15627" width="13.7109375" style="5" customWidth="1"/>
    <col min="15628" max="15628" width="13.28515625" style="5" customWidth="1"/>
    <col min="15629" max="15629" width="13.7109375" style="5" customWidth="1"/>
    <col min="15630" max="15872" width="9.140625" style="5"/>
    <col min="15873" max="15873" width="8.140625" style="5" customWidth="1"/>
    <col min="15874" max="15874" width="29.85546875" style="5" customWidth="1"/>
    <col min="15875" max="15875" width="13" style="5" customWidth="1"/>
    <col min="15876" max="15876" width="16.7109375" style="5" customWidth="1"/>
    <col min="15877" max="15877" width="21.42578125" style="5" customWidth="1"/>
    <col min="15878" max="15878" width="13.28515625" style="5" customWidth="1"/>
    <col min="15879" max="15879" width="13.7109375" style="5" customWidth="1"/>
    <col min="15880" max="15880" width="13.28515625" style="5" customWidth="1"/>
    <col min="15881" max="15881" width="13.7109375" style="5" customWidth="1"/>
    <col min="15882" max="15882" width="13.28515625" style="5" customWidth="1"/>
    <col min="15883" max="15883" width="13.7109375" style="5" customWidth="1"/>
    <col min="15884" max="15884" width="13.28515625" style="5" customWidth="1"/>
    <col min="15885" max="15885" width="13.7109375" style="5" customWidth="1"/>
    <col min="15886" max="16128" width="9.140625" style="5"/>
    <col min="16129" max="16129" width="8.140625" style="5" customWidth="1"/>
    <col min="16130" max="16130" width="29.85546875" style="5" customWidth="1"/>
    <col min="16131" max="16131" width="13" style="5" customWidth="1"/>
    <col min="16132" max="16132" width="16.7109375" style="5" customWidth="1"/>
    <col min="16133" max="16133" width="21.42578125" style="5" customWidth="1"/>
    <col min="16134" max="16134" width="13.28515625" style="5" customWidth="1"/>
    <col min="16135" max="16135" width="13.7109375" style="5" customWidth="1"/>
    <col min="16136" max="16136" width="13.28515625" style="5" customWidth="1"/>
    <col min="16137" max="16137" width="13.7109375" style="5" customWidth="1"/>
    <col min="16138" max="16138" width="13.28515625" style="5" customWidth="1"/>
    <col min="16139" max="16139" width="13.7109375" style="5" customWidth="1"/>
    <col min="16140" max="16140" width="13.28515625" style="5" customWidth="1"/>
    <col min="16141" max="16141" width="13.7109375" style="5" customWidth="1"/>
    <col min="16142" max="16384" width="9.140625" style="5"/>
  </cols>
  <sheetData>
    <row r="1" spans="1:13" s="1" customFormat="1" ht="12" x14ac:dyDescent="0.2">
      <c r="M1" s="2" t="s">
        <v>199</v>
      </c>
    </row>
    <row r="2" spans="1:13" s="1" customFormat="1" ht="24" customHeight="1" x14ac:dyDescent="0.2">
      <c r="J2" s="391" t="s">
        <v>1</v>
      </c>
      <c r="K2" s="391"/>
      <c r="L2" s="391"/>
      <c r="M2" s="391"/>
    </row>
    <row r="3" spans="1:13" s="3" customFormat="1" ht="12.75" x14ac:dyDescent="0.2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72" customFormat="1" ht="25.5" customHeight="1" x14ac:dyDescent="0.2">
      <c r="A4" s="464" t="s">
        <v>200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</row>
    <row r="5" spans="1:13" s="72" customFormat="1" ht="11.25" customHeight="1" x14ac:dyDescent="0.2">
      <c r="A5" s="75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72" customFormat="1" ht="12.75" x14ac:dyDescent="0.2">
      <c r="F6" s="73" t="s">
        <v>801</v>
      </c>
      <c r="G6" s="91"/>
    </row>
    <row r="7" spans="1:13" s="74" customFormat="1" ht="11.25" customHeight="1" x14ac:dyDescent="0.25"/>
    <row r="8" spans="1:13" s="72" customFormat="1" ht="12.75" x14ac:dyDescent="0.2">
      <c r="D8" s="73" t="s">
        <v>793</v>
      </c>
      <c r="E8" s="525"/>
      <c r="F8" s="525"/>
      <c r="G8" s="525"/>
      <c r="H8" s="525"/>
      <c r="I8" s="525"/>
      <c r="J8" s="525"/>
      <c r="K8" s="525"/>
    </row>
    <row r="9" spans="1:13" s="76" customFormat="1" ht="11.25" x14ac:dyDescent="0.2">
      <c r="E9" s="466" t="s">
        <v>794</v>
      </c>
      <c r="F9" s="466"/>
      <c r="G9" s="466"/>
      <c r="H9" s="466"/>
      <c r="I9" s="466"/>
      <c r="J9" s="466"/>
      <c r="K9" s="466"/>
    </row>
    <row r="10" spans="1:13" s="74" customFormat="1" ht="11.25" customHeight="1" x14ac:dyDescent="0.25"/>
    <row r="11" spans="1:13" s="72" customFormat="1" ht="12.75" x14ac:dyDescent="0.2">
      <c r="F11" s="73" t="s">
        <v>795</v>
      </c>
      <c r="G11" s="91"/>
      <c r="H11" s="72" t="s">
        <v>796</v>
      </c>
    </row>
    <row r="12" spans="1:13" s="74" customFormat="1" ht="11.25" customHeight="1" x14ac:dyDescent="0.25"/>
    <row r="13" spans="1:13" s="72" customFormat="1" ht="12.75" x14ac:dyDescent="0.2">
      <c r="E13" s="73" t="s">
        <v>797</v>
      </c>
      <c r="F13" s="465"/>
      <c r="G13" s="465"/>
      <c r="H13" s="465"/>
      <c r="I13" s="465"/>
      <c r="J13" s="465"/>
      <c r="K13" s="465"/>
    </row>
    <row r="14" spans="1:13" s="76" customFormat="1" ht="11.25" x14ac:dyDescent="0.2">
      <c r="F14" s="466" t="s">
        <v>798</v>
      </c>
      <c r="G14" s="466"/>
      <c r="H14" s="466"/>
      <c r="I14" s="466"/>
      <c r="J14" s="466"/>
      <c r="K14" s="466"/>
    </row>
    <row r="15" spans="1:13" s="74" customFormat="1" ht="11.25" customHeight="1" x14ac:dyDescent="0.25"/>
    <row r="16" spans="1:13" s="1" customFormat="1" ht="30" customHeight="1" x14ac:dyDescent="0.2">
      <c r="A16" s="394" t="s">
        <v>3</v>
      </c>
      <c r="B16" s="394" t="s">
        <v>4</v>
      </c>
      <c r="C16" s="394" t="s">
        <v>5</v>
      </c>
      <c r="D16" s="394" t="s">
        <v>201</v>
      </c>
      <c r="E16" s="394" t="s">
        <v>202</v>
      </c>
      <c r="F16" s="523" t="s">
        <v>203</v>
      </c>
      <c r="G16" s="524"/>
      <c r="H16" s="523" t="s">
        <v>204</v>
      </c>
      <c r="I16" s="524"/>
      <c r="J16" s="400" t="s">
        <v>205</v>
      </c>
      <c r="K16" s="401"/>
      <c r="L16" s="400" t="s">
        <v>206</v>
      </c>
      <c r="M16" s="401"/>
    </row>
    <row r="17" spans="1:13" s="1" customFormat="1" ht="51" customHeight="1" x14ac:dyDescent="0.2">
      <c r="A17" s="396"/>
      <c r="B17" s="396"/>
      <c r="C17" s="396"/>
      <c r="D17" s="396"/>
      <c r="E17" s="399"/>
      <c r="F17" s="36" t="s">
        <v>207</v>
      </c>
      <c r="G17" s="36" t="s">
        <v>208</v>
      </c>
      <c r="H17" s="36" t="s">
        <v>209</v>
      </c>
      <c r="I17" s="36" t="s">
        <v>208</v>
      </c>
      <c r="J17" s="36" t="s">
        <v>209</v>
      </c>
      <c r="K17" s="36" t="s">
        <v>208</v>
      </c>
      <c r="L17" s="36" t="s">
        <v>209</v>
      </c>
      <c r="M17" s="36" t="s">
        <v>208</v>
      </c>
    </row>
    <row r="18" spans="1:13" s="1" customFormat="1" ht="12" x14ac:dyDescent="0.2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</row>
    <row r="19" spans="1:13" s="1" customFormat="1" ht="12" x14ac:dyDescent="0.2">
      <c r="A19" s="11"/>
      <c r="B19" s="12"/>
      <c r="C19" s="10"/>
      <c r="D19" s="12"/>
      <c r="E19" s="12"/>
      <c r="F19" s="10"/>
      <c r="G19" s="10"/>
      <c r="H19" s="10"/>
      <c r="I19" s="10"/>
      <c r="J19" s="10"/>
      <c r="K19" s="10"/>
      <c r="L19" s="10"/>
      <c r="M19" s="10"/>
    </row>
    <row r="20" spans="1:13" s="1" customFormat="1" ht="12" x14ac:dyDescent="0.2">
      <c r="A20" s="11"/>
      <c r="B20" s="12"/>
      <c r="C20" s="10"/>
      <c r="D20" s="12"/>
      <c r="E20" s="12"/>
      <c r="F20" s="10"/>
      <c r="G20" s="10"/>
      <c r="H20" s="10"/>
      <c r="I20" s="10"/>
      <c r="J20" s="10"/>
      <c r="K20" s="10"/>
      <c r="L20" s="10"/>
      <c r="M20" s="10"/>
    </row>
    <row r="21" spans="1:13" s="1" customFormat="1" ht="12" x14ac:dyDescent="0.2">
      <c r="A21" s="11"/>
      <c r="B21" s="12"/>
      <c r="C21" s="10"/>
      <c r="D21" s="12"/>
      <c r="E21" s="12"/>
      <c r="F21" s="10"/>
      <c r="G21" s="10"/>
      <c r="H21" s="10"/>
      <c r="I21" s="10"/>
      <c r="J21" s="10"/>
      <c r="K21" s="10"/>
      <c r="L21" s="10"/>
      <c r="M21" s="10"/>
    </row>
    <row r="22" spans="1:13" ht="15" customHeight="1" x14ac:dyDescent="0.25"/>
    <row r="23" spans="1:13" s="1" customFormat="1" ht="12" x14ac:dyDescent="0.2">
      <c r="A23" s="1" t="s">
        <v>210</v>
      </c>
    </row>
    <row r="24" spans="1:13" s="1" customFormat="1" ht="12" x14ac:dyDescent="0.2">
      <c r="A24" s="1" t="s">
        <v>211</v>
      </c>
    </row>
  </sheetData>
  <mergeCells count="15">
    <mergeCell ref="F14:K14"/>
    <mergeCell ref="A4:M4"/>
    <mergeCell ref="J2:M2"/>
    <mergeCell ref="E8:K8"/>
    <mergeCell ref="E9:K9"/>
    <mergeCell ref="F13:K13"/>
    <mergeCell ref="H16:I16"/>
    <mergeCell ref="J16:K16"/>
    <mergeCell ref="L16:M16"/>
    <mergeCell ref="A16:A17"/>
    <mergeCell ref="B16:B17"/>
    <mergeCell ref="C16:C17"/>
    <mergeCell ref="D16:D17"/>
    <mergeCell ref="E16:E17"/>
    <mergeCell ref="F16:G16"/>
  </mergeCells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63"/>
  <sheetViews>
    <sheetView zoomScale="85" zoomScaleNormal="85" workbookViewId="0">
      <selection activeCell="A11" sqref="A11:L11"/>
    </sheetView>
  </sheetViews>
  <sheetFormatPr defaultRowHeight="15.75" x14ac:dyDescent="0.25"/>
  <cols>
    <col min="1" max="1" width="10.140625" style="209" customWidth="1"/>
    <col min="2" max="2" width="85.28515625" style="381" customWidth="1"/>
    <col min="3" max="3" width="12.28515625" style="206" customWidth="1"/>
    <col min="4" max="4" width="11.7109375" style="206" customWidth="1"/>
    <col min="5" max="6" width="11.7109375" style="207" customWidth="1"/>
    <col min="7" max="11" width="11.7109375" style="208" customWidth="1"/>
    <col min="12" max="12" width="19.42578125" style="208" customWidth="1"/>
    <col min="13" max="16384" width="9.140625" style="205"/>
  </cols>
  <sheetData>
    <row r="1" spans="1:12" x14ac:dyDescent="0.25">
      <c r="J1" s="189"/>
      <c r="K1" s="1"/>
      <c r="L1" s="2" t="s">
        <v>212</v>
      </c>
    </row>
    <row r="2" spans="1:12" ht="15.75" customHeight="1" x14ac:dyDescent="0.25">
      <c r="J2" s="391" t="s">
        <v>1</v>
      </c>
      <c r="K2" s="391"/>
      <c r="L2" s="391"/>
    </row>
    <row r="3" spans="1:12" x14ac:dyDescent="0.25">
      <c r="J3" s="190"/>
      <c r="K3" s="5"/>
      <c r="L3" s="44" t="str">
        <f>'10'!T4</f>
        <v>Генеральный директор</v>
      </c>
    </row>
    <row r="4" spans="1:12" x14ac:dyDescent="0.25">
      <c r="J4" s="191"/>
      <c r="K4" s="55"/>
      <c r="L4" s="44" t="str">
        <f>'10'!T5</f>
        <v>ЗАО "Южная Энергетичкска Компания"</v>
      </c>
    </row>
    <row r="5" spans="1:12" x14ac:dyDescent="0.25">
      <c r="J5" s="190"/>
      <c r="K5" s="5"/>
      <c r="L5" s="44"/>
    </row>
    <row r="6" spans="1:12" x14ac:dyDescent="0.25">
      <c r="J6" s="190"/>
      <c r="K6" s="5"/>
      <c r="L6" s="45" t="str">
        <f>'10'!T7</f>
        <v>_________________А.С. Шапошников</v>
      </c>
    </row>
    <row r="7" spans="1:12" x14ac:dyDescent="0.25">
      <c r="J7" s="190"/>
      <c r="K7" s="5"/>
      <c r="L7" s="44"/>
    </row>
    <row r="8" spans="1:12" x14ac:dyDescent="0.25">
      <c r="J8" s="190"/>
      <c r="K8" s="5"/>
      <c r="L8" s="44" t="s">
        <v>832</v>
      </c>
    </row>
    <row r="9" spans="1:12" x14ac:dyDescent="0.25">
      <c r="J9" s="190"/>
      <c r="K9" s="5"/>
      <c r="L9" s="44" t="s">
        <v>783</v>
      </c>
    </row>
    <row r="11" spans="1:12" ht="15.75" customHeight="1" x14ac:dyDescent="0.25">
      <c r="A11" s="537" t="s">
        <v>213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</row>
    <row r="13" spans="1:12" ht="15.75" customHeight="1" x14ac:dyDescent="0.25">
      <c r="A13" s="537" t="s">
        <v>934</v>
      </c>
      <c r="B13" s="537"/>
      <c r="C13" s="537"/>
      <c r="D13" s="537"/>
      <c r="E13" s="537"/>
      <c r="F13" s="537"/>
      <c r="G13" s="537"/>
      <c r="H13" s="537"/>
      <c r="I13" s="537"/>
      <c r="J13" s="537"/>
      <c r="K13" s="537"/>
      <c r="L13" s="537"/>
    </row>
    <row r="15" spans="1:12" ht="18.75" x14ac:dyDescent="0.25">
      <c r="A15" s="542" t="s">
        <v>862</v>
      </c>
      <c r="B15" s="542"/>
    </row>
    <row r="16" spans="1:12" x14ac:dyDescent="0.25">
      <c r="B16" s="210" t="s">
        <v>863</v>
      </c>
    </row>
    <row r="17" spans="1:15" ht="18.75" x14ac:dyDescent="0.25">
      <c r="B17" s="211" t="s">
        <v>864</v>
      </c>
    </row>
    <row r="18" spans="1:15" ht="18.75" x14ac:dyDescent="0.25">
      <c r="A18" s="543" t="s">
        <v>865</v>
      </c>
      <c r="B18" s="543"/>
    </row>
    <row r="19" spans="1:15" ht="18.75" x14ac:dyDescent="0.25">
      <c r="B19" s="211"/>
    </row>
    <row r="20" spans="1:15" ht="18.75" x14ac:dyDescent="0.25">
      <c r="A20" s="526" t="s">
        <v>866</v>
      </c>
      <c r="B20" s="526"/>
      <c r="C20" s="538" t="s">
        <v>840</v>
      </c>
      <c r="D20" s="538"/>
      <c r="E20" s="538"/>
      <c r="F20" s="538"/>
      <c r="G20" s="538"/>
      <c r="H20" s="538"/>
      <c r="I20" s="538"/>
      <c r="J20" s="538"/>
      <c r="K20" s="538"/>
      <c r="L20" s="538"/>
    </row>
    <row r="21" spans="1:15" x14ac:dyDescent="0.25">
      <c r="A21" s="527" t="s">
        <v>867</v>
      </c>
      <c r="B21" s="527"/>
    </row>
    <row r="22" spans="1:15" ht="21" thickBot="1" x14ac:dyDescent="0.3">
      <c r="A22" s="528" t="s">
        <v>868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</row>
    <row r="23" spans="1:15" ht="63" x14ac:dyDescent="0.25">
      <c r="A23" s="529" t="s">
        <v>869</v>
      </c>
      <c r="B23" s="531" t="s">
        <v>214</v>
      </c>
      <c r="C23" s="533" t="s">
        <v>215</v>
      </c>
      <c r="D23" s="212" t="s">
        <v>870</v>
      </c>
      <c r="E23" s="213" t="s">
        <v>871</v>
      </c>
      <c r="F23" s="214" t="s">
        <v>872</v>
      </c>
      <c r="G23" s="214" t="s">
        <v>873</v>
      </c>
      <c r="H23" s="214" t="s">
        <v>873</v>
      </c>
      <c r="I23" s="214" t="s">
        <v>874</v>
      </c>
      <c r="J23" s="214" t="s">
        <v>875</v>
      </c>
      <c r="K23" s="214" t="s">
        <v>876</v>
      </c>
      <c r="L23" s="215" t="s">
        <v>877</v>
      </c>
    </row>
    <row r="24" spans="1:15" ht="15" x14ac:dyDescent="0.25">
      <c r="A24" s="530"/>
      <c r="B24" s="532"/>
      <c r="C24" s="534"/>
      <c r="D24" s="216" t="s">
        <v>18</v>
      </c>
      <c r="E24" s="217" t="s">
        <v>18</v>
      </c>
      <c r="F24" s="217" t="s">
        <v>878</v>
      </c>
      <c r="G24" s="218" t="s">
        <v>17</v>
      </c>
      <c r="H24" s="218" t="s">
        <v>18</v>
      </c>
      <c r="I24" s="218" t="s">
        <v>17</v>
      </c>
      <c r="J24" s="218" t="s">
        <v>17</v>
      </c>
      <c r="K24" s="218" t="s">
        <v>17</v>
      </c>
      <c r="L24" s="219" t="s">
        <v>17</v>
      </c>
    </row>
    <row r="25" spans="1:15" thickBot="1" x14ac:dyDescent="0.3">
      <c r="A25" s="220">
        <v>1</v>
      </c>
      <c r="B25" s="221">
        <v>2</v>
      </c>
      <c r="C25" s="222">
        <v>3</v>
      </c>
      <c r="D25" s="223">
        <v>4</v>
      </c>
      <c r="E25" s="224">
        <v>5</v>
      </c>
      <c r="F25" s="224" t="s">
        <v>787</v>
      </c>
      <c r="G25" s="224">
        <v>7</v>
      </c>
      <c r="H25" s="224" t="s">
        <v>825</v>
      </c>
      <c r="I25" s="224" t="s">
        <v>826</v>
      </c>
      <c r="J25" s="224" t="s">
        <v>827</v>
      </c>
      <c r="K25" s="224" t="s">
        <v>828</v>
      </c>
      <c r="L25" s="225" t="s">
        <v>829</v>
      </c>
    </row>
    <row r="26" spans="1:15" ht="19.5" thickBot="1" x14ac:dyDescent="0.3">
      <c r="A26" s="539" t="s">
        <v>216</v>
      </c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1"/>
    </row>
    <row r="27" spans="1:15" x14ac:dyDescent="0.25">
      <c r="A27" s="226" t="s">
        <v>217</v>
      </c>
      <c r="B27" s="227" t="s">
        <v>802</v>
      </c>
      <c r="C27" s="228" t="s">
        <v>879</v>
      </c>
      <c r="D27" s="229">
        <v>562.79999999999995</v>
      </c>
      <c r="E27" s="230">
        <v>942.5</v>
      </c>
      <c r="F27" s="231">
        <v>1007.7</v>
      </c>
      <c r="G27" s="230">
        <f>G28+G32+G33+G34+G35+G36+G37+G38+G41</f>
        <v>1027.6278589999999</v>
      </c>
      <c r="H27" s="230"/>
      <c r="I27" s="230">
        <f>I28+I32+I33+I34+I35+I36+I37+I38+I41</f>
        <v>1092.7358230003395</v>
      </c>
      <c r="J27" s="230">
        <f>J28+J32+J33+J34+J35+J36+J37+J38+J41</f>
        <v>1119.4695871042723</v>
      </c>
      <c r="K27" s="230">
        <f>K28+K32+K33+K34+K35+K36+K37+K38+K41</f>
        <v>1156.3349414299462</v>
      </c>
      <c r="L27" s="232">
        <f>SUM(G27:K27)</f>
        <v>4396.1682105345581</v>
      </c>
    </row>
    <row r="28" spans="1:15" x14ac:dyDescent="0.25">
      <c r="A28" s="233" t="s">
        <v>218</v>
      </c>
      <c r="B28" s="234" t="s">
        <v>880</v>
      </c>
      <c r="C28" s="235" t="s">
        <v>879</v>
      </c>
      <c r="D28" s="236">
        <v>233</v>
      </c>
      <c r="E28" s="237">
        <v>374.2</v>
      </c>
      <c r="F28" s="238">
        <v>394.4</v>
      </c>
      <c r="G28" s="237">
        <v>389.78166249999992</v>
      </c>
      <c r="H28" s="237"/>
      <c r="I28" s="237">
        <v>393.21242999999998</v>
      </c>
      <c r="J28" s="237">
        <v>402.28480289999999</v>
      </c>
      <c r="K28" s="237">
        <v>418.32034698699999</v>
      </c>
      <c r="L28" s="239">
        <f>SUM(G28:K28)</f>
        <v>1603.5992423869998</v>
      </c>
    </row>
    <row r="29" spans="1:15" ht="31.5" x14ac:dyDescent="0.25">
      <c r="A29" s="233" t="s">
        <v>219</v>
      </c>
      <c r="B29" s="240" t="s">
        <v>220</v>
      </c>
      <c r="C29" s="235" t="s">
        <v>879</v>
      </c>
      <c r="D29" s="236" t="s">
        <v>399</v>
      </c>
      <c r="E29" s="237" t="s">
        <v>399</v>
      </c>
      <c r="F29" s="237" t="s">
        <v>399</v>
      </c>
      <c r="G29" s="237" t="s">
        <v>399</v>
      </c>
      <c r="H29" s="237"/>
      <c r="I29" s="237" t="s">
        <v>399</v>
      </c>
      <c r="J29" s="237" t="s">
        <v>399</v>
      </c>
      <c r="K29" s="237" t="s">
        <v>399</v>
      </c>
      <c r="L29" s="239" t="s">
        <v>399</v>
      </c>
      <c r="O29" s="241"/>
    </row>
    <row r="30" spans="1:15" ht="31.5" x14ac:dyDescent="0.25">
      <c r="A30" s="233" t="s">
        <v>221</v>
      </c>
      <c r="B30" s="240" t="s">
        <v>222</v>
      </c>
      <c r="C30" s="235" t="s">
        <v>879</v>
      </c>
      <c r="D30" s="236" t="s">
        <v>399</v>
      </c>
      <c r="E30" s="237" t="s">
        <v>399</v>
      </c>
      <c r="F30" s="238" t="s">
        <v>399</v>
      </c>
      <c r="G30" s="238"/>
      <c r="H30" s="238"/>
      <c r="I30" s="237"/>
      <c r="J30" s="237"/>
      <c r="K30" s="237"/>
      <c r="L30" s="239" t="s">
        <v>399</v>
      </c>
    </row>
    <row r="31" spans="1:15" ht="31.5" x14ac:dyDescent="0.25">
      <c r="A31" s="233" t="s">
        <v>223</v>
      </c>
      <c r="B31" s="240" t="s">
        <v>224</v>
      </c>
      <c r="C31" s="235" t="s">
        <v>879</v>
      </c>
      <c r="D31" s="236">
        <v>233</v>
      </c>
      <c r="E31" s="237">
        <v>374.2</v>
      </c>
      <c r="F31" s="237">
        <v>394.4</v>
      </c>
      <c r="G31" s="237">
        <v>389.78166249999992</v>
      </c>
      <c r="H31" s="237"/>
      <c r="I31" s="237">
        <v>393.21242999999998</v>
      </c>
      <c r="J31" s="237">
        <v>402.28480289999999</v>
      </c>
      <c r="K31" s="237">
        <v>418.32034698699999</v>
      </c>
      <c r="L31" s="239">
        <f t="shared" ref="L31:L37" si="0">SUM(G31:K31)</f>
        <v>1603.5992423869998</v>
      </c>
    </row>
    <row r="32" spans="1:15" x14ac:dyDescent="0.25">
      <c r="A32" s="233" t="s">
        <v>225</v>
      </c>
      <c r="B32" s="234" t="s">
        <v>226</v>
      </c>
      <c r="C32" s="235" t="s">
        <v>879</v>
      </c>
      <c r="D32" s="236">
        <v>169.3</v>
      </c>
      <c r="E32" s="237">
        <v>385.8</v>
      </c>
      <c r="F32" s="237">
        <v>422.8</v>
      </c>
      <c r="G32" s="237">
        <v>417.86223131200006</v>
      </c>
      <c r="H32" s="237"/>
      <c r="I32" s="237">
        <v>436.59231</v>
      </c>
      <c r="J32" s="237">
        <v>449.69007930000004</v>
      </c>
      <c r="K32" s="237">
        <v>463.18078167900006</v>
      </c>
      <c r="L32" s="239">
        <f t="shared" si="0"/>
        <v>1767.3254022910003</v>
      </c>
    </row>
    <row r="33" spans="1:12" x14ac:dyDescent="0.25">
      <c r="A33" s="233" t="s">
        <v>227</v>
      </c>
      <c r="B33" s="234" t="s">
        <v>228</v>
      </c>
      <c r="C33" s="235" t="s">
        <v>879</v>
      </c>
      <c r="D33" s="236">
        <v>57.1</v>
      </c>
      <c r="E33" s="237">
        <v>62.3</v>
      </c>
      <c r="F33" s="238">
        <v>67.099999999999994</v>
      </c>
      <c r="G33" s="238">
        <v>74.44798999999999</v>
      </c>
      <c r="H33" s="238"/>
      <c r="I33" s="237">
        <v>88.547790000000006</v>
      </c>
      <c r="J33" s="237">
        <v>88.262798399999994</v>
      </c>
      <c r="K33" s="237">
        <v>90.596682352000002</v>
      </c>
      <c r="L33" s="239">
        <f t="shared" si="0"/>
        <v>341.85526075199999</v>
      </c>
    </row>
    <row r="34" spans="1:12" x14ac:dyDescent="0.25">
      <c r="A34" s="233" t="s">
        <v>229</v>
      </c>
      <c r="B34" s="234" t="s">
        <v>230</v>
      </c>
      <c r="C34" s="235" t="s">
        <v>879</v>
      </c>
      <c r="D34" s="236">
        <v>84.6</v>
      </c>
      <c r="E34" s="237">
        <v>93.5</v>
      </c>
      <c r="F34" s="237">
        <v>94.6</v>
      </c>
      <c r="G34" s="237">
        <v>98.888335538000035</v>
      </c>
      <c r="H34" s="237"/>
      <c r="I34" s="237">
        <v>105.76772000000001</v>
      </c>
      <c r="J34" s="237">
        <v>108.94075160000001</v>
      </c>
      <c r="K34" s="237">
        <v>112.20897414800001</v>
      </c>
      <c r="L34" s="239">
        <f t="shared" si="0"/>
        <v>425.80578128600007</v>
      </c>
    </row>
    <row r="35" spans="1:12" x14ac:dyDescent="0.25">
      <c r="A35" s="233" t="s">
        <v>231</v>
      </c>
      <c r="B35" s="234" t="s">
        <v>232</v>
      </c>
      <c r="C35" s="235" t="s">
        <v>879</v>
      </c>
      <c r="D35" s="236">
        <v>0.1</v>
      </c>
      <c r="E35" s="237">
        <v>0.1</v>
      </c>
      <c r="F35" s="238">
        <v>0.3</v>
      </c>
      <c r="G35" s="242">
        <v>0.61511149999999981</v>
      </c>
      <c r="H35" s="242"/>
      <c r="I35" s="243">
        <v>0.63356484499999988</v>
      </c>
      <c r="J35" s="243">
        <v>0.6525717903499999</v>
      </c>
      <c r="K35" s="243">
        <v>0.67214894406049996</v>
      </c>
      <c r="L35" s="239">
        <f t="shared" si="0"/>
        <v>2.5733970794104994</v>
      </c>
    </row>
    <row r="36" spans="1:12" x14ac:dyDescent="0.25">
      <c r="A36" s="233" t="s">
        <v>233</v>
      </c>
      <c r="B36" s="234" t="s">
        <v>234</v>
      </c>
      <c r="C36" s="235" t="s">
        <v>879</v>
      </c>
      <c r="D36" s="236">
        <v>5.8</v>
      </c>
      <c r="E36" s="237">
        <v>5</v>
      </c>
      <c r="F36" s="238">
        <v>8.6</v>
      </c>
      <c r="G36" s="244">
        <v>23.017539999999997</v>
      </c>
      <c r="H36" s="244"/>
      <c r="I36" s="237">
        <v>46.551000000000002</v>
      </c>
      <c r="J36" s="237">
        <v>47.94753</v>
      </c>
      <c r="K36" s="237">
        <v>49.385955899999999</v>
      </c>
      <c r="L36" s="239">
        <f t="shared" si="0"/>
        <v>166.90202590000001</v>
      </c>
    </row>
    <row r="37" spans="1:12" x14ac:dyDescent="0.25">
      <c r="A37" s="233" t="s">
        <v>235</v>
      </c>
      <c r="B37" s="234" t="s">
        <v>236</v>
      </c>
      <c r="C37" s="235" t="s">
        <v>879</v>
      </c>
      <c r="D37" s="236">
        <v>8.6</v>
      </c>
      <c r="E37" s="237">
        <v>12.7</v>
      </c>
      <c r="F37" s="237">
        <v>13.2</v>
      </c>
      <c r="G37" s="237">
        <v>16.344988150000006</v>
      </c>
      <c r="H37" s="237"/>
      <c r="I37" s="237">
        <v>14.95528</v>
      </c>
      <c r="J37" s="237">
        <v>15.403938400000001</v>
      </c>
      <c r="K37" s="237">
        <v>15.866056552000002</v>
      </c>
      <c r="L37" s="239">
        <f t="shared" si="0"/>
        <v>62.570263102000013</v>
      </c>
    </row>
    <row r="38" spans="1:12" ht="31.5" x14ac:dyDescent="0.25">
      <c r="A38" s="233" t="s">
        <v>237</v>
      </c>
      <c r="B38" s="240" t="s">
        <v>238</v>
      </c>
      <c r="C38" s="235" t="s">
        <v>879</v>
      </c>
      <c r="D38" s="236" t="s">
        <v>399</v>
      </c>
      <c r="E38" s="237" t="s">
        <v>399</v>
      </c>
      <c r="F38" s="238" t="s">
        <v>399</v>
      </c>
      <c r="G38" s="238"/>
      <c r="H38" s="238"/>
      <c r="I38" s="237"/>
      <c r="J38" s="237"/>
      <c r="K38" s="237"/>
      <c r="L38" s="239" t="s">
        <v>399</v>
      </c>
    </row>
    <row r="39" spans="1:12" x14ac:dyDescent="0.25">
      <c r="A39" s="233" t="s">
        <v>239</v>
      </c>
      <c r="B39" s="245" t="s">
        <v>881</v>
      </c>
      <c r="C39" s="235" t="s">
        <v>879</v>
      </c>
      <c r="D39" s="236" t="s">
        <v>399</v>
      </c>
      <c r="E39" s="237" t="s">
        <v>399</v>
      </c>
      <c r="F39" s="237" t="s">
        <v>399</v>
      </c>
      <c r="G39" s="237" t="s">
        <v>399</v>
      </c>
      <c r="H39" s="237"/>
      <c r="I39" s="237" t="s">
        <v>399</v>
      </c>
      <c r="J39" s="237" t="s">
        <v>399</v>
      </c>
      <c r="K39" s="237" t="s">
        <v>399</v>
      </c>
      <c r="L39" s="239" t="s">
        <v>399</v>
      </c>
    </row>
    <row r="40" spans="1:12" x14ac:dyDescent="0.25">
      <c r="A40" s="233" t="s">
        <v>241</v>
      </c>
      <c r="B40" s="245" t="s">
        <v>242</v>
      </c>
      <c r="C40" s="235" t="s">
        <v>879</v>
      </c>
      <c r="D40" s="236" t="s">
        <v>399</v>
      </c>
      <c r="E40" s="237" t="s">
        <v>399</v>
      </c>
      <c r="F40" s="238" t="s">
        <v>399</v>
      </c>
      <c r="G40" s="238"/>
      <c r="H40" s="238"/>
      <c r="I40" s="237"/>
      <c r="J40" s="237"/>
      <c r="K40" s="237"/>
      <c r="L40" s="239" t="s">
        <v>399</v>
      </c>
    </row>
    <row r="41" spans="1:12" ht="16.5" thickBot="1" x14ac:dyDescent="0.3">
      <c r="A41" s="246" t="s">
        <v>243</v>
      </c>
      <c r="B41" s="247" t="s">
        <v>244</v>
      </c>
      <c r="C41" s="248" t="s">
        <v>879</v>
      </c>
      <c r="D41" s="249">
        <v>4.2</v>
      </c>
      <c r="E41" s="250">
        <v>9</v>
      </c>
      <c r="F41" s="250">
        <v>6.8</v>
      </c>
      <c r="G41" s="250">
        <v>6.6699999999999164</v>
      </c>
      <c r="H41" s="250"/>
      <c r="I41" s="250">
        <v>6.4757281553397243</v>
      </c>
      <c r="J41" s="250">
        <v>6.2871147139220627</v>
      </c>
      <c r="K41" s="250">
        <v>6.1039948678854978</v>
      </c>
      <c r="L41" s="251">
        <f>SUM(G41:K41)</f>
        <v>25.536837737147199</v>
      </c>
    </row>
    <row r="42" spans="1:12" ht="31.5" x14ac:dyDescent="0.25">
      <c r="A42" s="226" t="s">
        <v>245</v>
      </c>
      <c r="B42" s="227" t="s">
        <v>246</v>
      </c>
      <c r="C42" s="228" t="s">
        <v>879</v>
      </c>
      <c r="D42" s="252">
        <v>619</v>
      </c>
      <c r="E42" s="252">
        <v>927.9</v>
      </c>
      <c r="F42" s="252">
        <v>926.5</v>
      </c>
      <c r="G42" s="253">
        <f>G43+G47+G48+G49+G50+G51+G52+G53+G56</f>
        <v>981.54013550000002</v>
      </c>
      <c r="H42" s="253"/>
      <c r="I42" s="253">
        <f>I43+I47+I48+I49+I50+I51+I52+I53+I56</f>
        <v>1006.862211765</v>
      </c>
      <c r="J42" s="253">
        <f>J43+J47+J48+J49+J50+J51+J52+J53+J56</f>
        <v>1037.0680207469504</v>
      </c>
      <c r="K42" s="253">
        <f>K43+K47+K48+K49+K50+K51+K52+K53+K56</f>
        <v>1068.1800613693583</v>
      </c>
      <c r="L42" s="254">
        <f t="shared" ref="L42:L43" si="1">SUM(G42:K42)</f>
        <v>4093.6504293813086</v>
      </c>
    </row>
    <row r="43" spans="1:12" x14ac:dyDescent="0.25">
      <c r="A43" s="233" t="s">
        <v>247</v>
      </c>
      <c r="B43" s="234" t="s">
        <v>880</v>
      </c>
      <c r="C43" s="235" t="s">
        <v>879</v>
      </c>
      <c r="D43" s="237">
        <v>275</v>
      </c>
      <c r="E43" s="237">
        <v>376.9</v>
      </c>
      <c r="F43" s="237">
        <v>361.6</v>
      </c>
      <c r="G43" s="237">
        <v>380.73761999999999</v>
      </c>
      <c r="H43" s="237"/>
      <c r="I43" s="237">
        <v>381.29112609999999</v>
      </c>
      <c r="J43" s="237">
        <v>392.72985988300002</v>
      </c>
      <c r="K43" s="237">
        <v>404.51175567949002</v>
      </c>
      <c r="L43" s="239">
        <f t="shared" si="1"/>
        <v>1559.2703616624901</v>
      </c>
    </row>
    <row r="44" spans="1:12" ht="31.5" x14ac:dyDescent="0.25">
      <c r="A44" s="233" t="s">
        <v>248</v>
      </c>
      <c r="B44" s="255" t="s">
        <v>220</v>
      </c>
      <c r="C44" s="235" t="s">
        <v>879</v>
      </c>
      <c r="D44" s="237" t="s">
        <v>399</v>
      </c>
      <c r="E44" s="237" t="s">
        <v>399</v>
      </c>
      <c r="F44" s="237" t="s">
        <v>399</v>
      </c>
      <c r="G44" s="237" t="s">
        <v>399</v>
      </c>
      <c r="H44" s="237"/>
      <c r="I44" s="237" t="s">
        <v>399</v>
      </c>
      <c r="J44" s="237" t="s">
        <v>399</v>
      </c>
      <c r="K44" s="237" t="s">
        <v>399</v>
      </c>
      <c r="L44" s="239" t="s">
        <v>399</v>
      </c>
    </row>
    <row r="45" spans="1:12" ht="31.5" x14ac:dyDescent="0.25">
      <c r="A45" s="233" t="s">
        <v>249</v>
      </c>
      <c r="B45" s="255" t="s">
        <v>222</v>
      </c>
      <c r="C45" s="235" t="s">
        <v>879</v>
      </c>
      <c r="D45" s="237" t="s">
        <v>399</v>
      </c>
      <c r="E45" s="237" t="s">
        <v>399</v>
      </c>
      <c r="F45" s="237" t="s">
        <v>399</v>
      </c>
      <c r="G45" s="237" t="s">
        <v>399</v>
      </c>
      <c r="H45" s="237"/>
      <c r="I45" s="237" t="s">
        <v>399</v>
      </c>
      <c r="J45" s="237" t="s">
        <v>399</v>
      </c>
      <c r="K45" s="237" t="s">
        <v>399</v>
      </c>
      <c r="L45" s="239" t="s">
        <v>399</v>
      </c>
    </row>
    <row r="46" spans="1:12" ht="31.5" x14ac:dyDescent="0.25">
      <c r="A46" s="233" t="s">
        <v>250</v>
      </c>
      <c r="B46" s="255" t="s">
        <v>224</v>
      </c>
      <c r="C46" s="235" t="s">
        <v>879</v>
      </c>
      <c r="D46" s="237">
        <v>275</v>
      </c>
      <c r="E46" s="237">
        <v>376.9</v>
      </c>
      <c r="F46" s="237">
        <v>361.6</v>
      </c>
      <c r="G46" s="237">
        <v>380.73761999999999</v>
      </c>
      <c r="H46" s="237"/>
      <c r="I46" s="237">
        <v>381.29112609999999</v>
      </c>
      <c r="J46" s="237">
        <v>392.72985988300002</v>
      </c>
      <c r="K46" s="237">
        <v>404.51175567949002</v>
      </c>
      <c r="L46" s="239">
        <f t="shared" ref="L46:L52" si="2">SUM(G46:K46)</f>
        <v>1559.2703616624901</v>
      </c>
    </row>
    <row r="47" spans="1:12" x14ac:dyDescent="0.25">
      <c r="A47" s="233" t="s">
        <v>251</v>
      </c>
      <c r="B47" s="234" t="s">
        <v>226</v>
      </c>
      <c r="C47" s="235" t="s">
        <v>879</v>
      </c>
      <c r="D47" s="237">
        <v>183.5</v>
      </c>
      <c r="E47" s="237">
        <v>381.3</v>
      </c>
      <c r="F47" s="237">
        <v>381.9</v>
      </c>
      <c r="G47" s="237">
        <v>404.71055239999998</v>
      </c>
      <c r="H47" s="237"/>
      <c r="I47" s="237">
        <v>419.6139842</v>
      </c>
      <c r="J47" s="237">
        <v>432.202403726</v>
      </c>
      <c r="K47" s="237">
        <v>445.16847583778002</v>
      </c>
      <c r="L47" s="239">
        <f t="shared" si="2"/>
        <v>1701.69541616378</v>
      </c>
    </row>
    <row r="48" spans="1:12" x14ac:dyDescent="0.25">
      <c r="A48" s="233" t="s">
        <v>252</v>
      </c>
      <c r="B48" s="234" t="s">
        <v>228</v>
      </c>
      <c r="C48" s="235" t="s">
        <v>879</v>
      </c>
      <c r="D48" s="237">
        <v>65.5</v>
      </c>
      <c r="E48" s="237">
        <v>63.3</v>
      </c>
      <c r="F48" s="237">
        <v>69.400000000000006</v>
      </c>
      <c r="G48" s="237">
        <v>68.941479999999999</v>
      </c>
      <c r="H48" s="237"/>
      <c r="I48" s="237">
        <v>84.588269100000005</v>
      </c>
      <c r="J48" s="237">
        <v>87.125917173000005</v>
      </c>
      <c r="K48" s="237">
        <v>89.739694688190013</v>
      </c>
      <c r="L48" s="239">
        <f t="shared" si="2"/>
        <v>330.39536096119002</v>
      </c>
    </row>
    <row r="49" spans="1:12" x14ac:dyDescent="0.25">
      <c r="A49" s="233" t="s">
        <v>253</v>
      </c>
      <c r="B49" s="234" t="s">
        <v>230</v>
      </c>
      <c r="C49" s="235" t="s">
        <v>879</v>
      </c>
      <c r="D49" s="237">
        <v>85.7</v>
      </c>
      <c r="E49" s="237">
        <v>90.8</v>
      </c>
      <c r="F49" s="237">
        <v>97.1</v>
      </c>
      <c r="G49" s="237">
        <v>97.53637950000001</v>
      </c>
      <c r="H49" s="237"/>
      <c r="I49" s="237">
        <v>101.473256453</v>
      </c>
      <c r="J49" s="237">
        <v>104.51745414659001</v>
      </c>
      <c r="K49" s="237">
        <v>107.65297777098772</v>
      </c>
      <c r="L49" s="239">
        <f t="shared" si="2"/>
        <v>411.18006787057777</v>
      </c>
    </row>
    <row r="50" spans="1:12" x14ac:dyDescent="0.25">
      <c r="A50" s="233" t="s">
        <v>254</v>
      </c>
      <c r="B50" s="234" t="s">
        <v>232</v>
      </c>
      <c r="C50" s="235" t="s">
        <v>879</v>
      </c>
      <c r="D50" s="237">
        <v>0.1</v>
      </c>
      <c r="E50" s="237">
        <v>0.1</v>
      </c>
      <c r="F50" s="237">
        <v>0.4</v>
      </c>
      <c r="G50" s="238">
        <v>1.1935954999999998</v>
      </c>
      <c r="H50" s="238"/>
      <c r="I50" s="237">
        <v>1.2294033649999998</v>
      </c>
      <c r="J50" s="237">
        <v>1.2662854659499998</v>
      </c>
      <c r="K50" s="237">
        <v>1.3042740299284998</v>
      </c>
      <c r="L50" s="239">
        <f t="shared" si="2"/>
        <v>4.9935583608784988</v>
      </c>
    </row>
    <row r="51" spans="1:12" x14ac:dyDescent="0.25">
      <c r="A51" s="233" t="s">
        <v>255</v>
      </c>
      <c r="B51" s="234" t="s">
        <v>234</v>
      </c>
      <c r="C51" s="235" t="s">
        <v>879</v>
      </c>
      <c r="D51" s="237">
        <v>5.4</v>
      </c>
      <c r="E51" s="237">
        <v>8.9</v>
      </c>
      <c r="F51" s="237">
        <v>9.6</v>
      </c>
      <c r="G51" s="237">
        <v>13.442680000000001</v>
      </c>
      <c r="H51" s="237"/>
      <c r="I51" s="237">
        <v>8.9637392000000062</v>
      </c>
      <c r="J51" s="237">
        <v>9.2326513760000068</v>
      </c>
      <c r="K51" s="237">
        <v>9.509630917280008</v>
      </c>
      <c r="L51" s="239">
        <f t="shared" si="2"/>
        <v>41.148701493280022</v>
      </c>
    </row>
    <row r="52" spans="1:12" x14ac:dyDescent="0.25">
      <c r="A52" s="233" t="s">
        <v>256</v>
      </c>
      <c r="B52" s="234" t="s">
        <v>236</v>
      </c>
      <c r="C52" s="235" t="s">
        <v>879</v>
      </c>
      <c r="D52" s="237">
        <v>2.8</v>
      </c>
      <c r="E52" s="237">
        <v>4.5999999999999996</v>
      </c>
      <c r="F52" s="237">
        <v>5</v>
      </c>
      <c r="G52" s="237">
        <v>13.177828100000003</v>
      </c>
      <c r="H52" s="237"/>
      <c r="I52" s="237">
        <v>7.8484333470000003</v>
      </c>
      <c r="J52" s="237">
        <v>8.0838863474100009</v>
      </c>
      <c r="K52" s="237">
        <v>8.3264029378323006</v>
      </c>
      <c r="L52" s="239">
        <f t="shared" si="2"/>
        <v>37.436550732242303</v>
      </c>
    </row>
    <row r="53" spans="1:12" ht="31.5" x14ac:dyDescent="0.25">
      <c r="A53" s="233" t="s">
        <v>257</v>
      </c>
      <c r="B53" s="240" t="s">
        <v>238</v>
      </c>
      <c r="C53" s="235" t="s">
        <v>879</v>
      </c>
      <c r="D53" s="237" t="s">
        <v>399</v>
      </c>
      <c r="E53" s="237" t="s">
        <v>399</v>
      </c>
      <c r="F53" s="237" t="s">
        <v>399</v>
      </c>
      <c r="G53" s="237"/>
      <c r="H53" s="237"/>
      <c r="I53" s="237"/>
      <c r="J53" s="237"/>
      <c r="K53" s="237"/>
      <c r="L53" s="239" t="s">
        <v>399</v>
      </c>
    </row>
    <row r="54" spans="1:12" x14ac:dyDescent="0.25">
      <c r="A54" s="233" t="s">
        <v>258</v>
      </c>
      <c r="B54" s="255" t="s">
        <v>881</v>
      </c>
      <c r="C54" s="235" t="s">
        <v>879</v>
      </c>
      <c r="D54" s="237" t="s">
        <v>399</v>
      </c>
      <c r="E54" s="237" t="s">
        <v>399</v>
      </c>
      <c r="F54" s="237" t="s">
        <v>399</v>
      </c>
      <c r="G54" s="237" t="s">
        <v>399</v>
      </c>
      <c r="H54" s="237"/>
      <c r="I54" s="237" t="s">
        <v>399</v>
      </c>
      <c r="J54" s="237" t="s">
        <v>399</v>
      </c>
      <c r="K54" s="237" t="s">
        <v>399</v>
      </c>
      <c r="L54" s="239" t="s">
        <v>399</v>
      </c>
    </row>
    <row r="55" spans="1:12" x14ac:dyDescent="0.25">
      <c r="A55" s="233" t="s">
        <v>259</v>
      </c>
      <c r="B55" s="255" t="s">
        <v>242</v>
      </c>
      <c r="C55" s="235" t="s">
        <v>879</v>
      </c>
      <c r="D55" s="237" t="s">
        <v>399</v>
      </c>
      <c r="E55" s="237" t="s">
        <v>399</v>
      </c>
      <c r="F55" s="237" t="s">
        <v>399</v>
      </c>
      <c r="G55" s="237" t="s">
        <v>399</v>
      </c>
      <c r="H55" s="237"/>
      <c r="I55" s="237" t="s">
        <v>399</v>
      </c>
      <c r="J55" s="237" t="s">
        <v>399</v>
      </c>
      <c r="K55" s="237" t="s">
        <v>399</v>
      </c>
      <c r="L55" s="239" t="s">
        <v>399</v>
      </c>
    </row>
    <row r="56" spans="1:12" ht="16.5" thickBot="1" x14ac:dyDescent="0.3">
      <c r="A56" s="256" t="s">
        <v>260</v>
      </c>
      <c r="B56" s="257" t="s">
        <v>244</v>
      </c>
      <c r="C56" s="258" t="s">
        <v>879</v>
      </c>
      <c r="D56" s="259">
        <v>1</v>
      </c>
      <c r="E56" s="259">
        <v>1.9</v>
      </c>
      <c r="F56" s="259">
        <v>1.5</v>
      </c>
      <c r="G56" s="259">
        <v>1.8</v>
      </c>
      <c r="H56" s="259"/>
      <c r="I56" s="260">
        <v>1.8540000000000001</v>
      </c>
      <c r="J56" s="260">
        <v>1.9095626290001562</v>
      </c>
      <c r="K56" s="260">
        <v>1.9668495078696857</v>
      </c>
      <c r="L56" s="261">
        <f>SUM(G56:K56)</f>
        <v>7.5304121368698418</v>
      </c>
    </row>
    <row r="57" spans="1:12" x14ac:dyDescent="0.25">
      <c r="A57" s="226" t="s">
        <v>261</v>
      </c>
      <c r="B57" s="262" t="s">
        <v>262</v>
      </c>
      <c r="C57" s="228" t="s">
        <v>879</v>
      </c>
      <c r="D57" s="230">
        <v>431.6</v>
      </c>
      <c r="E57" s="230">
        <v>711.4</v>
      </c>
      <c r="F57" s="230">
        <v>688.3</v>
      </c>
      <c r="G57" s="230">
        <v>708.68665068999996</v>
      </c>
      <c r="H57" s="230"/>
      <c r="I57" s="230">
        <v>724.3480319107</v>
      </c>
      <c r="J57" s="230">
        <v>746.07847286802098</v>
      </c>
      <c r="K57" s="230">
        <v>768.4608270540615</v>
      </c>
      <c r="L57" s="232">
        <f t="shared" ref="L57:L62" si="3">SUM(G57:K57)</f>
        <v>2947.5739825227824</v>
      </c>
    </row>
    <row r="58" spans="1:12" x14ac:dyDescent="0.25">
      <c r="A58" s="233" t="s">
        <v>248</v>
      </c>
      <c r="B58" s="255" t="s">
        <v>263</v>
      </c>
      <c r="C58" s="235" t="s">
        <v>879</v>
      </c>
      <c r="D58" s="237">
        <v>311.2</v>
      </c>
      <c r="E58" s="237">
        <v>547.9</v>
      </c>
      <c r="F58" s="237">
        <v>586.9</v>
      </c>
      <c r="G58" s="237">
        <v>524.00130999999999</v>
      </c>
      <c r="H58" s="237"/>
      <c r="I58" s="237">
        <v>537.94750999999997</v>
      </c>
      <c r="J58" s="237">
        <v>554.08593529999996</v>
      </c>
      <c r="K58" s="237">
        <v>570.70851335899999</v>
      </c>
      <c r="L58" s="239">
        <f t="shared" si="3"/>
        <v>2186.743268659</v>
      </c>
    </row>
    <row r="59" spans="1:12" x14ac:dyDescent="0.25">
      <c r="A59" s="233" t="s">
        <v>249</v>
      </c>
      <c r="B59" s="245" t="s">
        <v>264</v>
      </c>
      <c r="C59" s="235" t="s">
        <v>879</v>
      </c>
      <c r="D59" s="237">
        <v>74.5</v>
      </c>
      <c r="E59" s="237">
        <v>104</v>
      </c>
      <c r="F59" s="237">
        <v>42.3</v>
      </c>
      <c r="G59" s="237">
        <v>111.78529999999999</v>
      </c>
      <c r="H59" s="237"/>
      <c r="I59" s="237">
        <v>111.31348</v>
      </c>
      <c r="J59" s="237">
        <v>114.6528844</v>
      </c>
      <c r="K59" s="237">
        <v>118.09247093200001</v>
      </c>
      <c r="L59" s="239">
        <f t="shared" si="3"/>
        <v>455.84413533200001</v>
      </c>
    </row>
    <row r="60" spans="1:12" x14ac:dyDescent="0.25">
      <c r="A60" s="233" t="s">
        <v>265</v>
      </c>
      <c r="B60" s="263" t="s">
        <v>266</v>
      </c>
      <c r="C60" s="235" t="s">
        <v>879</v>
      </c>
      <c r="D60" s="237">
        <v>74.5</v>
      </c>
      <c r="E60" s="237">
        <v>104</v>
      </c>
      <c r="F60" s="237">
        <v>42.3</v>
      </c>
      <c r="G60" s="237">
        <v>111.78529999999999</v>
      </c>
      <c r="H60" s="237"/>
      <c r="I60" s="237">
        <v>111.31348</v>
      </c>
      <c r="J60" s="237">
        <v>114.6528844</v>
      </c>
      <c r="K60" s="237">
        <v>118.09247093200001</v>
      </c>
      <c r="L60" s="239">
        <f t="shared" si="3"/>
        <v>455.84413533200001</v>
      </c>
    </row>
    <row r="61" spans="1:12" ht="31.5" x14ac:dyDescent="0.25">
      <c r="A61" s="233" t="s">
        <v>267</v>
      </c>
      <c r="B61" s="264" t="s">
        <v>268</v>
      </c>
      <c r="C61" s="235" t="s">
        <v>879</v>
      </c>
      <c r="D61" s="237">
        <v>30.8</v>
      </c>
      <c r="E61" s="237">
        <v>23.7</v>
      </c>
      <c r="F61" s="237">
        <v>25.9</v>
      </c>
      <c r="G61" s="237">
        <v>27.63</v>
      </c>
      <c r="H61" s="237"/>
      <c r="I61" s="237">
        <v>29.17728</v>
      </c>
      <c r="J61" s="237">
        <v>30.052598400000001</v>
      </c>
      <c r="K61" s="237">
        <v>30.954176352000001</v>
      </c>
      <c r="L61" s="239">
        <f t="shared" si="3"/>
        <v>117.814054752</v>
      </c>
    </row>
    <row r="62" spans="1:12" x14ac:dyDescent="0.25">
      <c r="A62" s="233" t="s">
        <v>269</v>
      </c>
      <c r="B62" s="264" t="s">
        <v>270</v>
      </c>
      <c r="C62" s="235" t="s">
        <v>879</v>
      </c>
      <c r="D62" s="237">
        <v>43.7</v>
      </c>
      <c r="E62" s="237">
        <v>80.3</v>
      </c>
      <c r="F62" s="237">
        <v>16.399999999999999</v>
      </c>
      <c r="G62" s="237">
        <v>84.155299999999997</v>
      </c>
      <c r="H62" s="237"/>
      <c r="I62" s="237">
        <v>82.136200000000002</v>
      </c>
      <c r="J62" s="237">
        <v>84.600286000000011</v>
      </c>
      <c r="K62" s="237">
        <v>87.138294580000007</v>
      </c>
      <c r="L62" s="239">
        <f t="shared" si="3"/>
        <v>338.03008058</v>
      </c>
    </row>
    <row r="63" spans="1:12" x14ac:dyDescent="0.25">
      <c r="A63" s="233" t="s">
        <v>271</v>
      </c>
      <c r="B63" s="263" t="s">
        <v>272</v>
      </c>
      <c r="C63" s="235" t="s">
        <v>879</v>
      </c>
      <c r="D63" s="237" t="s">
        <v>399</v>
      </c>
      <c r="E63" s="237" t="s">
        <v>399</v>
      </c>
      <c r="F63" s="237" t="s">
        <v>399</v>
      </c>
      <c r="G63" s="237" t="s">
        <v>399</v>
      </c>
      <c r="H63" s="237"/>
      <c r="I63" s="237" t="s">
        <v>399</v>
      </c>
      <c r="J63" s="237" t="s">
        <v>399</v>
      </c>
      <c r="K63" s="237" t="s">
        <v>399</v>
      </c>
      <c r="L63" s="239" t="s">
        <v>399</v>
      </c>
    </row>
    <row r="64" spans="1:12" x14ac:dyDescent="0.25">
      <c r="A64" s="233" t="s">
        <v>250</v>
      </c>
      <c r="B64" s="245" t="s">
        <v>273</v>
      </c>
      <c r="C64" s="235" t="s">
        <v>879</v>
      </c>
      <c r="D64" s="237">
        <v>45.2</v>
      </c>
      <c r="E64" s="237">
        <v>58.4</v>
      </c>
      <c r="F64" s="237">
        <v>58.2</v>
      </c>
      <c r="G64" s="237">
        <v>71.78772549</v>
      </c>
      <c r="H64" s="237"/>
      <c r="I64" s="237">
        <v>73.941357254700009</v>
      </c>
      <c r="J64" s="237">
        <v>76.159597972341004</v>
      </c>
      <c r="K64" s="237">
        <v>78.444385911511233</v>
      </c>
      <c r="L64" s="239">
        <f t="shared" ref="L64:L67" si="4">SUM(G64:K64)</f>
        <v>300.33306662855227</v>
      </c>
    </row>
    <row r="65" spans="1:12" ht="16.5" thickBot="1" x14ac:dyDescent="0.3">
      <c r="A65" s="246" t="s">
        <v>274</v>
      </c>
      <c r="B65" s="265" t="s">
        <v>275</v>
      </c>
      <c r="C65" s="248" t="s">
        <v>879</v>
      </c>
      <c r="D65" s="250">
        <v>0.7</v>
      </c>
      <c r="E65" s="250">
        <v>1.1000000000000001</v>
      </c>
      <c r="F65" s="250">
        <v>1</v>
      </c>
      <c r="G65" s="237">
        <v>1.1123151999999998</v>
      </c>
      <c r="H65" s="237"/>
      <c r="I65" s="237">
        <v>1.1456846559999998</v>
      </c>
      <c r="J65" s="237">
        <v>1.1800551956799998</v>
      </c>
      <c r="K65" s="237">
        <v>1.2154568515503998</v>
      </c>
      <c r="L65" s="251">
        <f t="shared" si="4"/>
        <v>4.6535119032303989</v>
      </c>
    </row>
    <row r="66" spans="1:12" x14ac:dyDescent="0.25">
      <c r="A66" s="226" t="s">
        <v>276</v>
      </c>
      <c r="B66" s="262" t="s">
        <v>277</v>
      </c>
      <c r="C66" s="228" t="s">
        <v>879</v>
      </c>
      <c r="D66" s="230">
        <v>7.6</v>
      </c>
      <c r="E66" s="230">
        <v>10.7</v>
      </c>
      <c r="F66" s="230">
        <v>8.3000000000000007</v>
      </c>
      <c r="G66" s="230">
        <v>12.114780249999999</v>
      </c>
      <c r="H66" s="230"/>
      <c r="I66" s="230">
        <v>12.4825004575</v>
      </c>
      <c r="J66" s="230">
        <v>12.856975471225001</v>
      </c>
      <c r="K66" s="230">
        <v>13.242684735361749</v>
      </c>
      <c r="L66" s="232">
        <f t="shared" si="4"/>
        <v>50.696940914086746</v>
      </c>
    </row>
    <row r="67" spans="1:12" ht="31.5" x14ac:dyDescent="0.25">
      <c r="A67" s="233" t="s">
        <v>278</v>
      </c>
      <c r="B67" s="255" t="s">
        <v>279</v>
      </c>
      <c r="C67" s="235" t="s">
        <v>879</v>
      </c>
      <c r="D67" s="237">
        <v>4.8</v>
      </c>
      <c r="E67" s="237">
        <v>5.4</v>
      </c>
      <c r="F67" s="237">
        <v>3.4</v>
      </c>
      <c r="G67" s="237">
        <v>7.5094399999999997</v>
      </c>
      <c r="H67" s="237"/>
      <c r="I67" s="237">
        <v>7.7389999999999999</v>
      </c>
      <c r="J67" s="237">
        <v>7.9711699999999999</v>
      </c>
      <c r="K67" s="237">
        <v>8.2103050999999994</v>
      </c>
      <c r="L67" s="239">
        <f t="shared" si="4"/>
        <v>31.429915099999999</v>
      </c>
    </row>
    <row r="68" spans="1:12" ht="31.5" x14ac:dyDescent="0.25">
      <c r="A68" s="233" t="s">
        <v>280</v>
      </c>
      <c r="B68" s="255" t="s">
        <v>281</v>
      </c>
      <c r="C68" s="235" t="s">
        <v>879</v>
      </c>
      <c r="D68" s="237" t="s">
        <v>399</v>
      </c>
      <c r="E68" s="237" t="s">
        <v>399</v>
      </c>
      <c r="F68" s="237" t="s">
        <v>399</v>
      </c>
      <c r="G68" s="237" t="s">
        <v>399</v>
      </c>
      <c r="H68" s="237"/>
      <c r="I68" s="237" t="s">
        <v>399</v>
      </c>
      <c r="J68" s="237" t="s">
        <v>399</v>
      </c>
      <c r="K68" s="237" t="s">
        <v>399</v>
      </c>
      <c r="L68" s="239" t="s">
        <v>399</v>
      </c>
    </row>
    <row r="69" spans="1:12" x14ac:dyDescent="0.25">
      <c r="A69" s="233" t="s">
        <v>282</v>
      </c>
      <c r="B69" s="245" t="s">
        <v>283</v>
      </c>
      <c r="C69" s="235" t="s">
        <v>879</v>
      </c>
      <c r="D69" s="237" t="s">
        <v>399</v>
      </c>
      <c r="E69" s="237" t="s">
        <v>399</v>
      </c>
      <c r="F69" s="237" t="s">
        <v>399</v>
      </c>
      <c r="G69" s="237" t="s">
        <v>399</v>
      </c>
      <c r="H69" s="237"/>
      <c r="I69" s="237" t="s">
        <v>399</v>
      </c>
      <c r="J69" s="237" t="s">
        <v>399</v>
      </c>
      <c r="K69" s="237" t="s">
        <v>399</v>
      </c>
      <c r="L69" s="239" t="s">
        <v>399</v>
      </c>
    </row>
    <row r="70" spans="1:12" x14ac:dyDescent="0.25">
      <c r="A70" s="233" t="s">
        <v>284</v>
      </c>
      <c r="B70" s="245" t="s">
        <v>803</v>
      </c>
      <c r="C70" s="235" t="s">
        <v>879</v>
      </c>
      <c r="D70" s="237" t="s">
        <v>399</v>
      </c>
      <c r="E70" s="237" t="s">
        <v>399</v>
      </c>
      <c r="F70" s="237" t="s">
        <v>399</v>
      </c>
      <c r="G70" s="237" t="s">
        <v>399</v>
      </c>
      <c r="H70" s="237"/>
      <c r="I70" s="237" t="s">
        <v>399</v>
      </c>
      <c r="J70" s="237" t="s">
        <v>399</v>
      </c>
      <c r="K70" s="237" t="s">
        <v>399</v>
      </c>
      <c r="L70" s="239" t="s">
        <v>399</v>
      </c>
    </row>
    <row r="71" spans="1:12" ht="16.5" thickBot="1" x14ac:dyDescent="0.3">
      <c r="A71" s="256" t="s">
        <v>285</v>
      </c>
      <c r="B71" s="266" t="s">
        <v>286</v>
      </c>
      <c r="C71" s="258" t="s">
        <v>879</v>
      </c>
      <c r="D71" s="259">
        <v>2.9</v>
      </c>
      <c r="E71" s="259">
        <v>5.3</v>
      </c>
      <c r="F71" s="259">
        <v>4.9000000000000004</v>
      </c>
      <c r="G71" s="259">
        <v>4.6053402500000002</v>
      </c>
      <c r="H71" s="259"/>
      <c r="I71" s="259">
        <v>4.7435004575000006</v>
      </c>
      <c r="J71" s="259">
        <v>4.8858054712250008</v>
      </c>
      <c r="K71" s="259">
        <v>5.0323796353617505</v>
      </c>
      <c r="L71" s="261">
        <f t="shared" ref="L71:L82" si="5">SUM(G71:K71)</f>
        <v>19.26702581408675</v>
      </c>
    </row>
    <row r="72" spans="1:12" ht="16.5" thickBot="1" x14ac:dyDescent="0.3">
      <c r="A72" s="267" t="s">
        <v>287</v>
      </c>
      <c r="B72" s="268" t="s">
        <v>288</v>
      </c>
      <c r="C72" s="269" t="s">
        <v>879</v>
      </c>
      <c r="D72" s="270">
        <v>148.9</v>
      </c>
      <c r="E72" s="270">
        <v>155.5</v>
      </c>
      <c r="F72" s="270">
        <v>167.9</v>
      </c>
      <c r="G72" s="270">
        <v>172.19218250000003</v>
      </c>
      <c r="H72" s="270"/>
      <c r="I72" s="270">
        <v>177.35794797500003</v>
      </c>
      <c r="J72" s="270">
        <v>182.67868641425002</v>
      </c>
      <c r="K72" s="270">
        <v>188.15904700667753</v>
      </c>
      <c r="L72" s="271">
        <f t="shared" si="5"/>
        <v>720.38786389592758</v>
      </c>
    </row>
    <row r="73" spans="1:12" ht="16.5" thickBot="1" x14ac:dyDescent="0.3">
      <c r="A73" s="267" t="s">
        <v>289</v>
      </c>
      <c r="B73" s="268" t="s">
        <v>290</v>
      </c>
      <c r="C73" s="269" t="s">
        <v>879</v>
      </c>
      <c r="D73" s="272">
        <v>8.8000000000000007</v>
      </c>
      <c r="E73" s="272">
        <v>8.6</v>
      </c>
      <c r="F73" s="272">
        <v>19.3</v>
      </c>
      <c r="G73" s="270">
        <v>18.161399999999997</v>
      </c>
      <c r="H73" s="270"/>
      <c r="I73" s="270">
        <v>20.177</v>
      </c>
      <c r="J73" s="270">
        <v>20.782309999999999</v>
      </c>
      <c r="K73" s="270">
        <v>21.405779299999999</v>
      </c>
      <c r="L73" s="271">
        <f t="shared" si="5"/>
        <v>80.52648929999998</v>
      </c>
    </row>
    <row r="74" spans="1:12" x14ac:dyDescent="0.25">
      <c r="A74" s="226" t="s">
        <v>291</v>
      </c>
      <c r="B74" s="262" t="s">
        <v>292</v>
      </c>
      <c r="C74" s="228" t="s">
        <v>879</v>
      </c>
      <c r="D74" s="230">
        <v>0.4</v>
      </c>
      <c r="E74" s="230">
        <v>0.4</v>
      </c>
      <c r="F74" s="230">
        <v>2.2999999999999998</v>
      </c>
      <c r="G74" s="230">
        <v>2.05078</v>
      </c>
      <c r="H74" s="230"/>
      <c r="I74" s="230">
        <v>2.1123034000000001</v>
      </c>
      <c r="J74" s="230">
        <v>2.1756725020000003</v>
      </c>
      <c r="K74" s="230">
        <v>2.2409426770600005</v>
      </c>
      <c r="L74" s="232">
        <f t="shared" si="5"/>
        <v>8.5796985790600004</v>
      </c>
    </row>
    <row r="75" spans="1:12" x14ac:dyDescent="0.25">
      <c r="A75" s="233" t="s">
        <v>293</v>
      </c>
      <c r="B75" s="245" t="s">
        <v>294</v>
      </c>
      <c r="C75" s="235" t="s">
        <v>879</v>
      </c>
      <c r="D75" s="237" t="s">
        <v>399</v>
      </c>
      <c r="E75" s="237" t="s">
        <v>399</v>
      </c>
      <c r="F75" s="237">
        <v>0.5</v>
      </c>
      <c r="G75" s="237">
        <v>0.53252999999999995</v>
      </c>
      <c r="H75" s="237"/>
      <c r="I75" s="237">
        <v>0.54850589999999999</v>
      </c>
      <c r="J75" s="237">
        <v>0.56496107699999998</v>
      </c>
      <c r="K75" s="237">
        <v>0.58190990930999997</v>
      </c>
      <c r="L75" s="239">
        <f t="shared" si="5"/>
        <v>2.2279068863099996</v>
      </c>
    </row>
    <row r="76" spans="1:12" ht="16.5" thickBot="1" x14ac:dyDescent="0.3">
      <c r="A76" s="246" t="s">
        <v>295</v>
      </c>
      <c r="B76" s="265" t="s">
        <v>296</v>
      </c>
      <c r="C76" s="248" t="s">
        <v>879</v>
      </c>
      <c r="D76" s="250">
        <v>0.4</v>
      </c>
      <c r="E76" s="250">
        <v>0.4</v>
      </c>
      <c r="F76" s="250">
        <v>1.8</v>
      </c>
      <c r="G76" s="250">
        <v>1.5182500000000001</v>
      </c>
      <c r="H76" s="250"/>
      <c r="I76" s="250">
        <v>1.5637975000000002</v>
      </c>
      <c r="J76" s="250">
        <v>1.6107114250000003</v>
      </c>
      <c r="K76" s="250">
        <v>1.6590327677500003</v>
      </c>
      <c r="L76" s="251">
        <f t="shared" si="5"/>
        <v>6.3517916927500009</v>
      </c>
    </row>
    <row r="77" spans="1:12" x14ac:dyDescent="0.25">
      <c r="A77" s="226" t="s">
        <v>297</v>
      </c>
      <c r="B77" s="262" t="s">
        <v>298</v>
      </c>
      <c r="C77" s="228" t="s">
        <v>879</v>
      </c>
      <c r="D77" s="230">
        <v>12.2</v>
      </c>
      <c r="E77" s="230">
        <v>15.1</v>
      </c>
      <c r="F77" s="230">
        <v>16.7</v>
      </c>
      <c r="G77" s="230">
        <v>16.614889809999998</v>
      </c>
      <c r="H77" s="230"/>
      <c r="I77" s="230">
        <v>17.113336504299998</v>
      </c>
      <c r="J77" s="230">
        <v>17.626736599428998</v>
      </c>
      <c r="K77" s="230">
        <v>18.155538697411867</v>
      </c>
      <c r="L77" s="232">
        <f t="shared" si="5"/>
        <v>69.510501611140867</v>
      </c>
    </row>
    <row r="78" spans="1:12" x14ac:dyDescent="0.25">
      <c r="A78" s="233" t="s">
        <v>299</v>
      </c>
      <c r="B78" s="245" t="s">
        <v>300</v>
      </c>
      <c r="C78" s="235" t="s">
        <v>879</v>
      </c>
      <c r="D78" s="237">
        <v>11.4</v>
      </c>
      <c r="E78" s="237">
        <v>14.3</v>
      </c>
      <c r="F78" s="237">
        <v>15.9</v>
      </c>
      <c r="G78" s="237">
        <v>15.715459809999997</v>
      </c>
      <c r="H78" s="237"/>
      <c r="I78" s="237">
        <v>16.186923604299999</v>
      </c>
      <c r="J78" s="237">
        <v>16.672531312428998</v>
      </c>
      <c r="K78" s="237">
        <v>17.172707251801867</v>
      </c>
      <c r="L78" s="239">
        <f t="shared" si="5"/>
        <v>65.747621978530859</v>
      </c>
    </row>
    <row r="79" spans="1:12" x14ac:dyDescent="0.25">
      <c r="A79" s="233" t="s">
        <v>301</v>
      </c>
      <c r="B79" s="245" t="s">
        <v>302</v>
      </c>
      <c r="C79" s="235" t="s">
        <v>879</v>
      </c>
      <c r="D79" s="237">
        <v>0.5</v>
      </c>
      <c r="E79" s="237">
        <v>0.5</v>
      </c>
      <c r="F79" s="237">
        <v>0.5</v>
      </c>
      <c r="G79" s="237">
        <v>0.55579999999999996</v>
      </c>
      <c r="H79" s="237"/>
      <c r="I79" s="237">
        <v>0.57247399999999993</v>
      </c>
      <c r="J79" s="237">
        <v>0.58964821999999995</v>
      </c>
      <c r="K79" s="237">
        <v>0.60733766659999999</v>
      </c>
      <c r="L79" s="239">
        <f t="shared" si="5"/>
        <v>2.3252598865999996</v>
      </c>
    </row>
    <row r="80" spans="1:12" ht="16.5" thickBot="1" x14ac:dyDescent="0.3">
      <c r="A80" s="246" t="s">
        <v>303</v>
      </c>
      <c r="B80" s="265" t="s">
        <v>304</v>
      </c>
      <c r="C80" s="248" t="s">
        <v>879</v>
      </c>
      <c r="D80" s="250">
        <v>0.4</v>
      </c>
      <c r="E80" s="250">
        <v>0.4</v>
      </c>
      <c r="F80" s="250">
        <v>0.3</v>
      </c>
      <c r="G80" s="250">
        <v>0.34362999999999999</v>
      </c>
      <c r="H80" s="259"/>
      <c r="I80" s="237">
        <v>0.3539389</v>
      </c>
      <c r="J80" s="237">
        <v>0.36455706700000001</v>
      </c>
      <c r="K80" s="237">
        <v>0.37549377901000003</v>
      </c>
      <c r="L80" s="251">
        <f t="shared" si="5"/>
        <v>1.4376197460100002</v>
      </c>
    </row>
    <row r="81" spans="1:12" x14ac:dyDescent="0.25">
      <c r="A81" s="226" t="s">
        <v>305</v>
      </c>
      <c r="B81" s="262" t="s">
        <v>306</v>
      </c>
      <c r="C81" s="228" t="s">
        <v>879</v>
      </c>
      <c r="D81" s="230">
        <v>9.5</v>
      </c>
      <c r="E81" s="230">
        <v>26.1</v>
      </c>
      <c r="F81" s="230">
        <v>23.7</v>
      </c>
      <c r="G81" s="230">
        <v>51.719452250000003</v>
      </c>
      <c r="H81" s="230"/>
      <c r="I81" s="230">
        <v>53.271035817500007</v>
      </c>
      <c r="J81" s="230">
        <v>54.869166892025007</v>
      </c>
      <c r="K81" s="230">
        <v>56.51524189878576</v>
      </c>
      <c r="L81" s="232">
        <f t="shared" si="5"/>
        <v>216.37489685831076</v>
      </c>
    </row>
    <row r="82" spans="1:12" x14ac:dyDescent="0.25">
      <c r="A82" s="233" t="s">
        <v>307</v>
      </c>
      <c r="B82" s="245" t="s">
        <v>308</v>
      </c>
      <c r="C82" s="235" t="s">
        <v>879</v>
      </c>
      <c r="D82" s="237">
        <v>9.5</v>
      </c>
      <c r="E82" s="237">
        <v>26.1</v>
      </c>
      <c r="F82" s="237">
        <v>23.7</v>
      </c>
      <c r="G82" s="237">
        <v>51.719452250000003</v>
      </c>
      <c r="H82" s="237"/>
      <c r="I82" s="237">
        <v>53.271035817500007</v>
      </c>
      <c r="J82" s="237">
        <v>54.869166892025007</v>
      </c>
      <c r="K82" s="237">
        <v>56.51524189878576</v>
      </c>
      <c r="L82" s="239">
        <f t="shared" si="5"/>
        <v>216.37489685831076</v>
      </c>
    </row>
    <row r="83" spans="1:12" x14ac:dyDescent="0.25">
      <c r="A83" s="233" t="s">
        <v>309</v>
      </c>
      <c r="B83" s="245" t="s">
        <v>310</v>
      </c>
      <c r="C83" s="235" t="s">
        <v>879</v>
      </c>
      <c r="D83" s="237" t="s">
        <v>399</v>
      </c>
      <c r="E83" s="237" t="s">
        <v>399</v>
      </c>
      <c r="F83" s="237" t="s">
        <v>399</v>
      </c>
      <c r="G83" s="237" t="s">
        <v>399</v>
      </c>
      <c r="H83" s="237"/>
      <c r="I83" s="237" t="s">
        <v>399</v>
      </c>
      <c r="J83" s="237" t="s">
        <v>399</v>
      </c>
      <c r="K83" s="237" t="s">
        <v>399</v>
      </c>
      <c r="L83" s="239" t="s">
        <v>399</v>
      </c>
    </row>
    <row r="84" spans="1:12" ht="16.5" thickBot="1" x14ac:dyDescent="0.3">
      <c r="A84" s="246" t="s">
        <v>311</v>
      </c>
      <c r="B84" s="265" t="s">
        <v>312</v>
      </c>
      <c r="C84" s="248" t="s">
        <v>879</v>
      </c>
      <c r="D84" s="250" t="s">
        <v>399</v>
      </c>
      <c r="E84" s="250" t="s">
        <v>399</v>
      </c>
      <c r="F84" s="250" t="s">
        <v>399</v>
      </c>
      <c r="G84" s="250" t="s">
        <v>399</v>
      </c>
      <c r="H84" s="250"/>
      <c r="I84" s="250" t="s">
        <v>399</v>
      </c>
      <c r="J84" s="250" t="s">
        <v>399</v>
      </c>
      <c r="K84" s="250" t="s">
        <v>399</v>
      </c>
      <c r="L84" s="251" t="s">
        <v>399</v>
      </c>
    </row>
    <row r="85" spans="1:12" x14ac:dyDescent="0.25">
      <c r="A85" s="226" t="s">
        <v>313</v>
      </c>
      <c r="B85" s="227" t="s">
        <v>314</v>
      </c>
      <c r="C85" s="228" t="s">
        <v>879</v>
      </c>
      <c r="D85" s="273">
        <v>-56.2</v>
      </c>
      <c r="E85" s="230">
        <v>14.7</v>
      </c>
      <c r="F85" s="230">
        <v>81.2</v>
      </c>
      <c r="G85" s="230">
        <f>G27-G42</f>
        <v>46.087723499999925</v>
      </c>
      <c r="H85" s="230"/>
      <c r="I85" s="230">
        <f>I27-I42</f>
        <v>85.873611235339467</v>
      </c>
      <c r="J85" s="230">
        <f>J27-J42</f>
        <v>82.401566357321826</v>
      </c>
      <c r="K85" s="230">
        <f>K27-K42</f>
        <v>88.154880060587857</v>
      </c>
      <c r="L85" s="232">
        <f t="shared" ref="L85:L86" si="6">SUM(G85:K85)</f>
        <v>302.51778115324908</v>
      </c>
    </row>
    <row r="86" spans="1:12" x14ac:dyDescent="0.25">
      <c r="A86" s="233" t="s">
        <v>315</v>
      </c>
      <c r="B86" s="234" t="s">
        <v>880</v>
      </c>
      <c r="C86" s="235" t="s">
        <v>879</v>
      </c>
      <c r="D86" s="274">
        <v>-42</v>
      </c>
      <c r="E86" s="237">
        <v>-2.8</v>
      </c>
      <c r="F86" s="237">
        <v>32.9</v>
      </c>
      <c r="G86" s="237">
        <v>9.0440424999999323</v>
      </c>
      <c r="H86" s="237"/>
      <c r="I86" s="237">
        <v>11.921303899999998</v>
      </c>
      <c r="J86" s="237">
        <v>9.554943016999971</v>
      </c>
      <c r="K86" s="237">
        <v>13.808591307509971</v>
      </c>
      <c r="L86" s="239">
        <f t="shared" si="6"/>
        <v>44.328880724509872</v>
      </c>
    </row>
    <row r="87" spans="1:12" ht="31.5" x14ac:dyDescent="0.25">
      <c r="A87" s="233" t="s">
        <v>316</v>
      </c>
      <c r="B87" s="255" t="s">
        <v>220</v>
      </c>
      <c r="C87" s="235" t="s">
        <v>879</v>
      </c>
      <c r="D87" s="274" t="s">
        <v>399</v>
      </c>
      <c r="E87" s="237" t="s">
        <v>399</v>
      </c>
      <c r="F87" s="237" t="s">
        <v>399</v>
      </c>
      <c r="G87" s="237" t="s">
        <v>399</v>
      </c>
      <c r="H87" s="237"/>
      <c r="I87" s="237" t="s">
        <v>399</v>
      </c>
      <c r="J87" s="237" t="s">
        <v>399</v>
      </c>
      <c r="K87" s="237" t="s">
        <v>399</v>
      </c>
      <c r="L87" s="239" t="s">
        <v>399</v>
      </c>
    </row>
    <row r="88" spans="1:12" ht="31.5" x14ac:dyDescent="0.25">
      <c r="A88" s="233" t="s">
        <v>317</v>
      </c>
      <c r="B88" s="255" t="s">
        <v>222</v>
      </c>
      <c r="C88" s="235" t="s">
        <v>879</v>
      </c>
      <c r="D88" s="274" t="s">
        <v>399</v>
      </c>
      <c r="E88" s="237" t="s">
        <v>399</v>
      </c>
      <c r="F88" s="237" t="s">
        <v>399</v>
      </c>
      <c r="G88" s="237" t="s">
        <v>399</v>
      </c>
      <c r="H88" s="237"/>
      <c r="I88" s="237" t="s">
        <v>399</v>
      </c>
      <c r="J88" s="237" t="s">
        <v>399</v>
      </c>
      <c r="K88" s="237" t="s">
        <v>399</v>
      </c>
      <c r="L88" s="239" t="s">
        <v>399</v>
      </c>
    </row>
    <row r="89" spans="1:12" ht="31.5" x14ac:dyDescent="0.25">
      <c r="A89" s="233" t="s">
        <v>318</v>
      </c>
      <c r="B89" s="255" t="s">
        <v>224</v>
      </c>
      <c r="C89" s="235" t="s">
        <v>879</v>
      </c>
      <c r="D89" s="274">
        <v>-42</v>
      </c>
      <c r="E89" s="237">
        <v>-2.8</v>
      </c>
      <c r="F89" s="237">
        <v>32.9</v>
      </c>
      <c r="G89" s="237">
        <v>9.0440424999999323</v>
      </c>
      <c r="H89" s="237"/>
      <c r="I89" s="237">
        <v>11.921303899999998</v>
      </c>
      <c r="J89" s="237">
        <v>9.554943016999971</v>
      </c>
      <c r="K89" s="237">
        <v>13.808591307509971</v>
      </c>
      <c r="L89" s="239">
        <f t="shared" ref="L89:L95" si="7">SUM(G89:K89)</f>
        <v>44.328880724509872</v>
      </c>
    </row>
    <row r="90" spans="1:12" x14ac:dyDescent="0.25">
      <c r="A90" s="233" t="s">
        <v>319</v>
      </c>
      <c r="B90" s="234" t="s">
        <v>226</v>
      </c>
      <c r="C90" s="235" t="s">
        <v>879</v>
      </c>
      <c r="D90" s="274">
        <v>-14.3</v>
      </c>
      <c r="E90" s="237">
        <v>4.4000000000000004</v>
      </c>
      <c r="F90" s="237">
        <v>40.9</v>
      </c>
      <c r="G90" s="237">
        <v>13.151678912000079</v>
      </c>
      <c r="H90" s="237"/>
      <c r="I90" s="237">
        <v>16.978325799999993</v>
      </c>
      <c r="J90" s="237">
        <v>17.487675574000036</v>
      </c>
      <c r="K90" s="237">
        <v>18.012305841220041</v>
      </c>
      <c r="L90" s="239">
        <f t="shared" si="7"/>
        <v>65.62998612722015</v>
      </c>
    </row>
    <row r="91" spans="1:12" x14ac:dyDescent="0.25">
      <c r="A91" s="233" t="s">
        <v>320</v>
      </c>
      <c r="B91" s="234" t="s">
        <v>228</v>
      </c>
      <c r="C91" s="235" t="s">
        <v>879</v>
      </c>
      <c r="D91" s="274">
        <v>-8.4</v>
      </c>
      <c r="E91" s="237">
        <v>-1</v>
      </c>
      <c r="F91" s="237">
        <v>-2.2999999999999998</v>
      </c>
      <c r="G91" s="237">
        <v>5.5065099999999916</v>
      </c>
      <c r="H91" s="237"/>
      <c r="I91" s="237">
        <v>3.9595209000000011</v>
      </c>
      <c r="J91" s="237">
        <v>1.1368812269999893</v>
      </c>
      <c r="K91" s="237">
        <v>0.85698766380998848</v>
      </c>
      <c r="L91" s="239">
        <f t="shared" si="7"/>
        <v>11.45989979080997</v>
      </c>
    </row>
    <row r="92" spans="1:12" x14ac:dyDescent="0.25">
      <c r="A92" s="233" t="s">
        <v>321</v>
      </c>
      <c r="B92" s="234" t="s">
        <v>230</v>
      </c>
      <c r="C92" s="235" t="s">
        <v>879</v>
      </c>
      <c r="D92" s="274">
        <v>-1.1000000000000001</v>
      </c>
      <c r="E92" s="237">
        <v>2.7</v>
      </c>
      <c r="F92" s="237">
        <v>-2.5</v>
      </c>
      <c r="G92" s="237">
        <v>1.3519560380000257</v>
      </c>
      <c r="H92" s="237"/>
      <c r="I92" s="237">
        <v>4.2944635470000065</v>
      </c>
      <c r="J92" s="237">
        <v>4.4232974534100009</v>
      </c>
      <c r="K92" s="237">
        <v>4.555996377012292</v>
      </c>
      <c r="L92" s="239">
        <f t="shared" si="7"/>
        <v>14.625713415422325</v>
      </c>
    </row>
    <row r="93" spans="1:12" x14ac:dyDescent="0.25">
      <c r="A93" s="233" t="s">
        <v>322</v>
      </c>
      <c r="B93" s="234" t="s">
        <v>232</v>
      </c>
      <c r="C93" s="235" t="s">
        <v>879</v>
      </c>
      <c r="D93" s="274" t="s">
        <v>399</v>
      </c>
      <c r="E93" s="237" t="s">
        <v>399</v>
      </c>
      <c r="F93" s="237">
        <v>-0.1</v>
      </c>
      <c r="G93" s="237">
        <v>-0.578484</v>
      </c>
      <c r="H93" s="237"/>
      <c r="I93" s="237">
        <v>-0.59583851999999993</v>
      </c>
      <c r="J93" s="237">
        <v>-0.6137136755999999</v>
      </c>
      <c r="K93" s="237">
        <v>-0.63212508586799987</v>
      </c>
      <c r="L93" s="239">
        <f t="shared" si="7"/>
        <v>-2.4201612814679998</v>
      </c>
    </row>
    <row r="94" spans="1:12" x14ac:dyDescent="0.25">
      <c r="A94" s="233" t="s">
        <v>323</v>
      </c>
      <c r="B94" s="234" t="s">
        <v>234</v>
      </c>
      <c r="C94" s="235" t="s">
        <v>879</v>
      </c>
      <c r="D94" s="274">
        <v>0.4</v>
      </c>
      <c r="E94" s="237">
        <v>-3.8</v>
      </c>
      <c r="F94" s="237">
        <v>-1.1000000000000001</v>
      </c>
      <c r="G94" s="237">
        <v>9.5748599999999957</v>
      </c>
      <c r="H94" s="237"/>
      <c r="I94" s="237">
        <v>37.587260799999996</v>
      </c>
      <c r="J94" s="237">
        <v>38.714878623999994</v>
      </c>
      <c r="K94" s="237">
        <v>39.876324982719993</v>
      </c>
      <c r="L94" s="239">
        <f t="shared" si="7"/>
        <v>125.75332440671998</v>
      </c>
    </row>
    <row r="95" spans="1:12" x14ac:dyDescent="0.25">
      <c r="A95" s="233" t="s">
        <v>324</v>
      </c>
      <c r="B95" s="234" t="s">
        <v>236</v>
      </c>
      <c r="C95" s="235" t="s">
        <v>879</v>
      </c>
      <c r="D95" s="274">
        <v>5.8</v>
      </c>
      <c r="E95" s="237">
        <v>8.1</v>
      </c>
      <c r="F95" s="237">
        <v>8.1999999999999993</v>
      </c>
      <c r="G95" s="237">
        <v>3.1671600500000032</v>
      </c>
      <c r="H95" s="237"/>
      <c r="I95" s="237">
        <v>7.1068466529999998</v>
      </c>
      <c r="J95" s="237">
        <v>7.3200520525900004</v>
      </c>
      <c r="K95" s="237">
        <v>7.5396536141677011</v>
      </c>
      <c r="L95" s="239">
        <f t="shared" si="7"/>
        <v>25.133712369757706</v>
      </c>
    </row>
    <row r="96" spans="1:12" ht="31.5" x14ac:dyDescent="0.25">
      <c r="A96" s="233" t="s">
        <v>325</v>
      </c>
      <c r="B96" s="240" t="s">
        <v>238</v>
      </c>
      <c r="C96" s="235" t="s">
        <v>879</v>
      </c>
      <c r="D96" s="274" t="s">
        <v>399</v>
      </c>
      <c r="E96" s="237" t="s">
        <v>399</v>
      </c>
      <c r="F96" s="237" t="s">
        <v>399</v>
      </c>
      <c r="G96" s="237" t="s">
        <v>399</v>
      </c>
      <c r="H96" s="237"/>
      <c r="I96" s="237" t="s">
        <v>399</v>
      </c>
      <c r="J96" s="237" t="s">
        <v>399</v>
      </c>
      <c r="K96" s="237" t="s">
        <v>399</v>
      </c>
      <c r="L96" s="239" t="s">
        <v>399</v>
      </c>
    </row>
    <row r="97" spans="1:12" x14ac:dyDescent="0.25">
      <c r="A97" s="233" t="s">
        <v>326</v>
      </c>
      <c r="B97" s="255" t="s">
        <v>881</v>
      </c>
      <c r="C97" s="235" t="s">
        <v>879</v>
      </c>
      <c r="D97" s="274" t="s">
        <v>399</v>
      </c>
      <c r="E97" s="237" t="s">
        <v>399</v>
      </c>
      <c r="F97" s="237" t="s">
        <v>399</v>
      </c>
      <c r="G97" s="237" t="s">
        <v>399</v>
      </c>
      <c r="H97" s="237"/>
      <c r="I97" s="237" t="s">
        <v>399</v>
      </c>
      <c r="J97" s="237" t="s">
        <v>399</v>
      </c>
      <c r="K97" s="237" t="s">
        <v>399</v>
      </c>
      <c r="L97" s="239" t="s">
        <v>399</v>
      </c>
    </row>
    <row r="98" spans="1:12" x14ac:dyDescent="0.25">
      <c r="A98" s="233" t="s">
        <v>327</v>
      </c>
      <c r="B98" s="245" t="s">
        <v>242</v>
      </c>
      <c r="C98" s="235" t="s">
        <v>879</v>
      </c>
      <c r="D98" s="274" t="s">
        <v>399</v>
      </c>
      <c r="E98" s="237" t="s">
        <v>399</v>
      </c>
      <c r="F98" s="237" t="s">
        <v>399</v>
      </c>
      <c r="G98" s="237" t="s">
        <v>399</v>
      </c>
      <c r="H98" s="237"/>
      <c r="I98" s="237" t="s">
        <v>399</v>
      </c>
      <c r="J98" s="237" t="s">
        <v>399</v>
      </c>
      <c r="K98" s="237" t="s">
        <v>399</v>
      </c>
      <c r="L98" s="239" t="s">
        <v>399</v>
      </c>
    </row>
    <row r="99" spans="1:12" ht="16.5" thickBot="1" x14ac:dyDescent="0.3">
      <c r="A99" s="246" t="s">
        <v>328</v>
      </c>
      <c r="B99" s="247" t="s">
        <v>244</v>
      </c>
      <c r="C99" s="248" t="s">
        <v>879</v>
      </c>
      <c r="D99" s="275">
        <v>3.2</v>
      </c>
      <c r="E99" s="250">
        <v>7.1</v>
      </c>
      <c r="F99" s="250">
        <v>5.3</v>
      </c>
      <c r="G99" s="250">
        <f>G85-G86-G90-G91-G92-G93-G94-G95</f>
        <v>4.8699999999998962</v>
      </c>
      <c r="H99" s="250"/>
      <c r="I99" s="250">
        <f>I85-I86-I90-I91-I92-I93-I94-I95</f>
        <v>4.6217281553394738</v>
      </c>
      <c r="J99" s="250">
        <f>J85-J86-J90-J91-J92-J93-J94-J95</f>
        <v>4.3775520849218381</v>
      </c>
      <c r="K99" s="250">
        <f>K85-K86-K90-K91-K92-K93-K94-K95</f>
        <v>4.1371453600158681</v>
      </c>
      <c r="L99" s="251">
        <f>SUM(G99:K99)</f>
        <v>18.006425600277076</v>
      </c>
    </row>
    <row r="100" spans="1:12" x14ac:dyDescent="0.25">
      <c r="A100" s="226" t="s">
        <v>329</v>
      </c>
      <c r="B100" s="227" t="s">
        <v>882</v>
      </c>
      <c r="C100" s="228" t="s">
        <v>879</v>
      </c>
      <c r="D100" s="230">
        <v>48.6</v>
      </c>
      <c r="E100" s="230">
        <v>-8.5</v>
      </c>
      <c r="F100" s="230">
        <v>-114.4</v>
      </c>
      <c r="G100" s="230">
        <f>-G107</f>
        <v>-33.94965162499993</v>
      </c>
      <c r="H100" s="230"/>
      <c r="I100" s="230">
        <f>-I107</f>
        <v>-59.584481935339426</v>
      </c>
      <c r="J100" s="230">
        <f>-J107</f>
        <v>-62.826271732322056</v>
      </c>
      <c r="K100" s="230">
        <f>-K107</f>
        <v>-68.365234721837851</v>
      </c>
      <c r="L100" s="232">
        <f>SUM(G100:K100)</f>
        <v>-224.72564001449928</v>
      </c>
    </row>
    <row r="101" spans="1:12" x14ac:dyDescent="0.25">
      <c r="A101" s="233" t="s">
        <v>195</v>
      </c>
      <c r="B101" s="240" t="s">
        <v>330</v>
      </c>
      <c r="C101" s="235" t="s">
        <v>879</v>
      </c>
      <c r="D101" s="237">
        <v>103.9</v>
      </c>
      <c r="E101" s="237">
        <v>36.6</v>
      </c>
      <c r="F101" s="237">
        <v>27.5</v>
      </c>
      <c r="G101" s="237" t="s">
        <v>399</v>
      </c>
      <c r="H101" s="237"/>
      <c r="I101" s="237" t="s">
        <v>399</v>
      </c>
      <c r="J101" s="237" t="s">
        <v>399</v>
      </c>
      <c r="K101" s="237" t="s">
        <v>399</v>
      </c>
      <c r="L101" s="239" t="s">
        <v>399</v>
      </c>
    </row>
    <row r="102" spans="1:12" x14ac:dyDescent="0.25">
      <c r="A102" s="233" t="s">
        <v>331</v>
      </c>
      <c r="B102" s="255" t="s">
        <v>332</v>
      </c>
      <c r="C102" s="235" t="s">
        <v>879</v>
      </c>
      <c r="D102" s="237" t="s">
        <v>399</v>
      </c>
      <c r="E102" s="237" t="s">
        <v>399</v>
      </c>
      <c r="F102" s="237" t="s">
        <v>399</v>
      </c>
      <c r="G102" s="237" t="s">
        <v>399</v>
      </c>
      <c r="H102" s="237"/>
      <c r="I102" s="237" t="s">
        <v>399</v>
      </c>
      <c r="J102" s="237" t="s">
        <v>399</v>
      </c>
      <c r="K102" s="237" t="s">
        <v>399</v>
      </c>
      <c r="L102" s="239" t="s">
        <v>399</v>
      </c>
    </row>
    <row r="103" spans="1:12" x14ac:dyDescent="0.25">
      <c r="A103" s="233" t="s">
        <v>333</v>
      </c>
      <c r="B103" s="255" t="s">
        <v>334</v>
      </c>
      <c r="C103" s="235" t="s">
        <v>879</v>
      </c>
      <c r="D103" s="237" t="s">
        <v>399</v>
      </c>
      <c r="E103" s="237" t="s">
        <v>399</v>
      </c>
      <c r="F103" s="237" t="s">
        <v>399</v>
      </c>
      <c r="G103" s="237" t="s">
        <v>399</v>
      </c>
      <c r="H103" s="237"/>
      <c r="I103" s="237" t="s">
        <v>399</v>
      </c>
      <c r="J103" s="237" t="s">
        <v>399</v>
      </c>
      <c r="K103" s="237" t="s">
        <v>399</v>
      </c>
      <c r="L103" s="239" t="s">
        <v>399</v>
      </c>
    </row>
    <row r="104" spans="1:12" x14ac:dyDescent="0.25">
      <c r="A104" s="233" t="s">
        <v>335</v>
      </c>
      <c r="B104" s="255" t="s">
        <v>336</v>
      </c>
      <c r="C104" s="235" t="s">
        <v>879</v>
      </c>
      <c r="D104" s="237">
        <v>66.5</v>
      </c>
      <c r="E104" s="237">
        <v>9.3000000000000007</v>
      </c>
      <c r="F104" s="237" t="s">
        <v>399</v>
      </c>
      <c r="G104" s="237" t="s">
        <v>399</v>
      </c>
      <c r="H104" s="237"/>
      <c r="I104" s="237" t="s">
        <v>399</v>
      </c>
      <c r="J104" s="237" t="s">
        <v>399</v>
      </c>
      <c r="K104" s="237" t="s">
        <v>399</v>
      </c>
      <c r="L104" s="239" t="s">
        <v>399</v>
      </c>
    </row>
    <row r="105" spans="1:12" x14ac:dyDescent="0.25">
      <c r="A105" s="233" t="s">
        <v>337</v>
      </c>
      <c r="B105" s="263" t="s">
        <v>338</v>
      </c>
      <c r="C105" s="235" t="s">
        <v>879</v>
      </c>
      <c r="D105" s="237">
        <v>66.5</v>
      </c>
      <c r="E105" s="237">
        <v>9.3000000000000007</v>
      </c>
      <c r="F105" s="237" t="s">
        <v>399</v>
      </c>
      <c r="G105" s="237" t="s">
        <v>399</v>
      </c>
      <c r="H105" s="237"/>
      <c r="I105" s="237" t="s">
        <v>399</v>
      </c>
      <c r="J105" s="237" t="s">
        <v>399</v>
      </c>
      <c r="K105" s="237" t="s">
        <v>399</v>
      </c>
      <c r="L105" s="239" t="s">
        <v>399</v>
      </c>
    </row>
    <row r="106" spans="1:12" x14ac:dyDescent="0.25">
      <c r="A106" s="233" t="s">
        <v>339</v>
      </c>
      <c r="B106" s="245" t="s">
        <v>340</v>
      </c>
      <c r="C106" s="235" t="s">
        <v>879</v>
      </c>
      <c r="D106" s="237">
        <v>37.299999999999997</v>
      </c>
      <c r="E106" s="237">
        <v>27.4</v>
      </c>
      <c r="F106" s="237">
        <v>27.5</v>
      </c>
      <c r="G106" s="237" t="s">
        <v>399</v>
      </c>
      <c r="H106" s="237"/>
      <c r="I106" s="237" t="s">
        <v>399</v>
      </c>
      <c r="J106" s="237" t="s">
        <v>399</v>
      </c>
      <c r="K106" s="237" t="s">
        <v>399</v>
      </c>
      <c r="L106" s="239" t="s">
        <v>399</v>
      </c>
    </row>
    <row r="107" spans="1:12" x14ac:dyDescent="0.25">
      <c r="A107" s="233" t="s">
        <v>196</v>
      </c>
      <c r="B107" s="276" t="s">
        <v>298</v>
      </c>
      <c r="C107" s="235" t="s">
        <v>879</v>
      </c>
      <c r="D107" s="237">
        <v>55.3</v>
      </c>
      <c r="E107" s="237">
        <v>45.1</v>
      </c>
      <c r="F107" s="237">
        <v>142</v>
      </c>
      <c r="G107" s="237">
        <f>G108+G109+G110+G112</f>
        <v>33.94965162499993</v>
      </c>
      <c r="H107" s="237"/>
      <c r="I107" s="237">
        <f>I108+I109+I110+I112</f>
        <v>59.584481935339426</v>
      </c>
      <c r="J107" s="237">
        <f>J108+J109+J110+J112</f>
        <v>62.826271732322056</v>
      </c>
      <c r="K107" s="237">
        <f>K108+K109+K110+K112</f>
        <v>68.365234721837851</v>
      </c>
      <c r="L107" s="239">
        <f t="shared" ref="L107:L114" si="8">SUM(G107:K107)</f>
        <v>224.72564001449928</v>
      </c>
    </row>
    <row r="108" spans="1:12" x14ac:dyDescent="0.25">
      <c r="A108" s="233" t="s">
        <v>341</v>
      </c>
      <c r="B108" s="245" t="s">
        <v>342</v>
      </c>
      <c r="C108" s="235" t="s">
        <v>879</v>
      </c>
      <c r="D108" s="237">
        <v>4.9000000000000004</v>
      </c>
      <c r="E108" s="237">
        <v>3.5</v>
      </c>
      <c r="F108" s="237">
        <v>3.7</v>
      </c>
      <c r="G108" s="237">
        <v>6.7450000000000001</v>
      </c>
      <c r="H108" s="237"/>
      <c r="I108" s="237">
        <v>6.9697800000000001</v>
      </c>
      <c r="J108" s="237">
        <v>7.1788734000000005</v>
      </c>
      <c r="K108" s="237">
        <v>7.3942396020000007</v>
      </c>
      <c r="L108" s="239">
        <f t="shared" si="8"/>
        <v>28.287893002000004</v>
      </c>
    </row>
    <row r="109" spans="1:12" x14ac:dyDescent="0.25">
      <c r="A109" s="233" t="s">
        <v>343</v>
      </c>
      <c r="B109" s="245" t="s">
        <v>344</v>
      </c>
      <c r="C109" s="235" t="s">
        <v>879</v>
      </c>
      <c r="D109" s="237">
        <v>1.7</v>
      </c>
      <c r="E109" s="237">
        <v>7.1</v>
      </c>
      <c r="F109" s="237">
        <v>15.3</v>
      </c>
      <c r="G109" s="237">
        <v>15.996911624999928</v>
      </c>
      <c r="H109" s="237"/>
      <c r="I109" s="237">
        <v>18.255195335339423</v>
      </c>
      <c r="J109" s="237">
        <v>20.257106534322055</v>
      </c>
      <c r="K109" s="237">
        <v>24.518994567897849</v>
      </c>
      <c r="L109" s="239">
        <f t="shared" si="8"/>
        <v>79.028208062559258</v>
      </c>
    </row>
    <row r="110" spans="1:12" x14ac:dyDescent="0.25">
      <c r="A110" s="233" t="s">
        <v>345</v>
      </c>
      <c r="B110" s="245" t="s">
        <v>346</v>
      </c>
      <c r="C110" s="235" t="s">
        <v>879</v>
      </c>
      <c r="D110" s="237">
        <v>11</v>
      </c>
      <c r="E110" s="237">
        <v>22.9</v>
      </c>
      <c r="F110" s="237">
        <v>107.4</v>
      </c>
      <c r="G110" s="237">
        <v>10.831520000000001</v>
      </c>
      <c r="H110" s="237"/>
      <c r="I110" s="237">
        <v>33.972000000000001</v>
      </c>
      <c r="J110" s="237">
        <v>34.991160000000001</v>
      </c>
      <c r="K110" s="237">
        <v>36.040894800000004</v>
      </c>
      <c r="L110" s="239">
        <f t="shared" si="8"/>
        <v>115.8355748</v>
      </c>
    </row>
    <row r="111" spans="1:12" x14ac:dyDescent="0.25">
      <c r="A111" s="233" t="s">
        <v>347</v>
      </c>
      <c r="B111" s="263" t="s">
        <v>883</v>
      </c>
      <c r="C111" s="235" t="s">
        <v>879</v>
      </c>
      <c r="D111" s="237">
        <v>10.9</v>
      </c>
      <c r="E111" s="237">
        <v>18.3</v>
      </c>
      <c r="F111" s="237">
        <v>107.4</v>
      </c>
      <c r="G111" s="237">
        <v>10.831520000000001</v>
      </c>
      <c r="H111" s="237"/>
      <c r="I111" s="237">
        <v>33.972000000000001</v>
      </c>
      <c r="J111" s="237">
        <v>34.991160000000001</v>
      </c>
      <c r="K111" s="237">
        <v>36.040894800000004</v>
      </c>
      <c r="L111" s="239">
        <f t="shared" si="8"/>
        <v>115.8355748</v>
      </c>
    </row>
    <row r="112" spans="1:12" ht="16.5" thickBot="1" x14ac:dyDescent="0.3">
      <c r="A112" s="246" t="s">
        <v>348</v>
      </c>
      <c r="B112" s="265" t="s">
        <v>349</v>
      </c>
      <c r="C112" s="248" t="s">
        <v>879</v>
      </c>
      <c r="D112" s="250">
        <v>37.700000000000003</v>
      </c>
      <c r="E112" s="250">
        <v>11.7</v>
      </c>
      <c r="F112" s="250">
        <v>15.5</v>
      </c>
      <c r="G112" s="250">
        <v>0.37622000000000005</v>
      </c>
      <c r="H112" s="250"/>
      <c r="I112" s="250">
        <v>0.38750660000000009</v>
      </c>
      <c r="J112" s="250">
        <v>0.39913179800000009</v>
      </c>
      <c r="K112" s="250">
        <v>0.4111057519400001</v>
      </c>
      <c r="L112" s="251">
        <f t="shared" si="8"/>
        <v>1.5739641499400003</v>
      </c>
    </row>
    <row r="113" spans="1:12" x14ac:dyDescent="0.25">
      <c r="A113" s="226" t="s">
        <v>350</v>
      </c>
      <c r="B113" s="227" t="s">
        <v>351</v>
      </c>
      <c r="C113" s="228" t="s">
        <v>879</v>
      </c>
      <c r="D113" s="230">
        <v>-7.7</v>
      </c>
      <c r="E113" s="230">
        <v>6.2</v>
      </c>
      <c r="F113" s="230">
        <v>-33.200000000000003</v>
      </c>
      <c r="G113" s="230">
        <f>G85+G100</f>
        <v>12.138071874999994</v>
      </c>
      <c r="H113" s="230"/>
      <c r="I113" s="230">
        <f>I85+I100</f>
        <v>26.289129300000042</v>
      </c>
      <c r="J113" s="230">
        <f>J85+J100</f>
        <v>19.575294624999771</v>
      </c>
      <c r="K113" s="230">
        <f>K85+K100</f>
        <v>19.789645338750006</v>
      </c>
      <c r="L113" s="232">
        <f t="shared" si="8"/>
        <v>77.792141138749813</v>
      </c>
    </row>
    <row r="114" spans="1:12" x14ac:dyDescent="0.25">
      <c r="A114" s="233" t="s">
        <v>49</v>
      </c>
      <c r="B114" s="240" t="s">
        <v>880</v>
      </c>
      <c r="C114" s="235" t="s">
        <v>879</v>
      </c>
      <c r="D114" s="237">
        <v>-21.1</v>
      </c>
      <c r="E114" s="237">
        <v>-6</v>
      </c>
      <c r="F114" s="237">
        <v>-19.399999999999999</v>
      </c>
      <c r="G114" s="243">
        <v>3.2120281250000007</v>
      </c>
      <c r="H114" s="243"/>
      <c r="I114" s="243">
        <v>7.7872249999999994</v>
      </c>
      <c r="J114" s="243">
        <v>4.7124559999999995</v>
      </c>
      <c r="K114" s="243">
        <v>4.8538296800000005</v>
      </c>
      <c r="L114" s="239">
        <f t="shared" si="8"/>
        <v>20.565538804999999</v>
      </c>
    </row>
    <row r="115" spans="1:12" ht="31.5" x14ac:dyDescent="0.25">
      <c r="A115" s="233" t="s">
        <v>56</v>
      </c>
      <c r="B115" s="255" t="s">
        <v>220</v>
      </c>
      <c r="C115" s="235" t="s">
        <v>879</v>
      </c>
      <c r="D115" s="237" t="s">
        <v>399</v>
      </c>
      <c r="E115" s="237" t="s">
        <v>399</v>
      </c>
      <c r="F115" s="237" t="s">
        <v>399</v>
      </c>
      <c r="G115" s="237" t="s">
        <v>399</v>
      </c>
      <c r="H115" s="237"/>
      <c r="I115" s="237" t="s">
        <v>399</v>
      </c>
      <c r="J115" s="237" t="s">
        <v>399</v>
      </c>
      <c r="K115" s="237" t="s">
        <v>399</v>
      </c>
      <c r="L115" s="239" t="s">
        <v>399</v>
      </c>
    </row>
    <row r="116" spans="1:12" ht="31.5" x14ac:dyDescent="0.25">
      <c r="A116" s="233" t="s">
        <v>57</v>
      </c>
      <c r="B116" s="255" t="s">
        <v>222</v>
      </c>
      <c r="C116" s="235" t="s">
        <v>879</v>
      </c>
      <c r="D116" s="237" t="s">
        <v>399</v>
      </c>
      <c r="E116" s="237" t="s">
        <v>399</v>
      </c>
      <c r="F116" s="237" t="s">
        <v>399</v>
      </c>
      <c r="G116" s="237" t="s">
        <v>399</v>
      </c>
      <c r="H116" s="237"/>
      <c r="I116" s="237" t="s">
        <v>399</v>
      </c>
      <c r="J116" s="237" t="s">
        <v>399</v>
      </c>
      <c r="K116" s="237" t="s">
        <v>399</v>
      </c>
      <c r="L116" s="239" t="s">
        <v>399</v>
      </c>
    </row>
    <row r="117" spans="1:12" ht="31.5" x14ac:dyDescent="0.25">
      <c r="A117" s="233" t="s">
        <v>58</v>
      </c>
      <c r="B117" s="255" t="s">
        <v>224</v>
      </c>
      <c r="C117" s="235" t="s">
        <v>879</v>
      </c>
      <c r="D117" s="237">
        <v>-21.1</v>
      </c>
      <c r="E117" s="237">
        <v>-6</v>
      </c>
      <c r="F117" s="237">
        <v>-19.399999999999999</v>
      </c>
      <c r="G117" s="237">
        <v>3.2120281250000007</v>
      </c>
      <c r="H117" s="237"/>
      <c r="I117" s="237">
        <v>7.7872249999999994</v>
      </c>
      <c r="J117" s="237">
        <v>4.7124559999999995</v>
      </c>
      <c r="K117" s="237">
        <v>4.8538296800000005</v>
      </c>
      <c r="L117" s="239">
        <f t="shared" ref="L117:L119" si="9">SUM(G117:K117)</f>
        <v>20.565538804999999</v>
      </c>
    </row>
    <row r="118" spans="1:12" x14ac:dyDescent="0.25">
      <c r="A118" s="233" t="s">
        <v>50</v>
      </c>
      <c r="B118" s="234" t="s">
        <v>226</v>
      </c>
      <c r="C118" s="235" t="s">
        <v>879</v>
      </c>
      <c r="D118" s="237">
        <v>9.1999999999999993</v>
      </c>
      <c r="E118" s="237">
        <v>2.5</v>
      </c>
      <c r="F118" s="237">
        <v>-16.3</v>
      </c>
      <c r="G118" s="243">
        <v>4.0397975000000006</v>
      </c>
      <c r="H118" s="243"/>
      <c r="I118" s="243">
        <v>11.511247500000001</v>
      </c>
      <c r="J118" s="243">
        <v>7.6955806250000016</v>
      </c>
      <c r="K118" s="243">
        <v>7.9264480437500016</v>
      </c>
      <c r="L118" s="239">
        <f t="shared" si="9"/>
        <v>31.173073668750007</v>
      </c>
    </row>
    <row r="119" spans="1:12" x14ac:dyDescent="0.25">
      <c r="A119" s="233" t="s">
        <v>51</v>
      </c>
      <c r="B119" s="234" t="s">
        <v>228</v>
      </c>
      <c r="C119" s="235" t="s">
        <v>879</v>
      </c>
      <c r="D119" s="237">
        <v>-6.6</v>
      </c>
      <c r="E119" s="237">
        <v>-1.7</v>
      </c>
      <c r="F119" s="237">
        <v>-8.3000000000000007</v>
      </c>
      <c r="G119" s="243">
        <v>4.8866624999999999</v>
      </c>
      <c r="H119" s="243"/>
      <c r="I119" s="243">
        <v>2.3083625000000003</v>
      </c>
      <c r="J119" s="243">
        <v>2.3444375000000002</v>
      </c>
      <c r="K119" s="243">
        <v>2.0418625000000001</v>
      </c>
      <c r="L119" s="239">
        <f t="shared" si="9"/>
        <v>11.581325000000001</v>
      </c>
    </row>
    <row r="120" spans="1:12" x14ac:dyDescent="0.25">
      <c r="A120" s="233" t="s">
        <v>52</v>
      </c>
      <c r="B120" s="234" t="s">
        <v>230</v>
      </c>
      <c r="C120" s="235" t="s">
        <v>879</v>
      </c>
      <c r="D120" s="237">
        <v>1.5</v>
      </c>
      <c r="E120" s="237">
        <v>2.1</v>
      </c>
      <c r="F120" s="237">
        <v>-9.8000000000000007</v>
      </c>
      <c r="G120" s="243">
        <v>-6.2499999998522074E-6</v>
      </c>
      <c r="H120" s="243"/>
      <c r="I120" s="243">
        <v>3.3873375000000001</v>
      </c>
      <c r="J120" s="243">
        <v>3.4889576249999998</v>
      </c>
      <c r="K120" s="243">
        <v>3.5936263537500004</v>
      </c>
      <c r="L120" s="239" t="s">
        <v>399</v>
      </c>
    </row>
    <row r="121" spans="1:12" x14ac:dyDescent="0.25">
      <c r="A121" s="233" t="s">
        <v>53</v>
      </c>
      <c r="B121" s="234" t="s">
        <v>232</v>
      </c>
      <c r="C121" s="235" t="s">
        <v>879</v>
      </c>
      <c r="D121" s="237" t="s">
        <v>399</v>
      </c>
      <c r="E121" s="237" t="s">
        <v>399</v>
      </c>
      <c r="F121" s="237">
        <v>-0.1</v>
      </c>
      <c r="G121" s="243">
        <v>0</v>
      </c>
      <c r="H121" s="243"/>
      <c r="I121" s="243">
        <v>0</v>
      </c>
      <c r="J121" s="243">
        <v>0</v>
      </c>
      <c r="K121" s="243">
        <v>0</v>
      </c>
      <c r="L121" s="239" t="s">
        <v>399</v>
      </c>
    </row>
    <row r="122" spans="1:12" x14ac:dyDescent="0.25">
      <c r="A122" s="233" t="s">
        <v>54</v>
      </c>
      <c r="B122" s="234" t="s">
        <v>234</v>
      </c>
      <c r="C122" s="235" t="s">
        <v>879</v>
      </c>
      <c r="D122" s="237">
        <v>0.2</v>
      </c>
      <c r="E122" s="237">
        <v>-6.7</v>
      </c>
      <c r="F122" s="237">
        <v>-2.4</v>
      </c>
      <c r="G122" s="243">
        <v>-1.4210854715202004E-16</v>
      </c>
      <c r="H122" s="243"/>
      <c r="I122" s="243">
        <v>1.2950125000000001</v>
      </c>
      <c r="J122" s="243">
        <v>1.3338628750000001</v>
      </c>
      <c r="K122" s="243">
        <v>1.3738787612500001</v>
      </c>
      <c r="L122" s="239">
        <f>SUM(G122:K122)</f>
        <v>4.0027541362500001</v>
      </c>
    </row>
    <row r="123" spans="1:12" x14ac:dyDescent="0.25">
      <c r="A123" s="233" t="s">
        <v>55</v>
      </c>
      <c r="B123" s="234" t="s">
        <v>236</v>
      </c>
      <c r="C123" s="235" t="s">
        <v>879</v>
      </c>
      <c r="D123" s="237">
        <v>4.0999999999999996</v>
      </c>
      <c r="E123" s="237">
        <v>-3.7</v>
      </c>
      <c r="F123" s="237">
        <v>7.5</v>
      </c>
      <c r="G123" s="243">
        <v>0</v>
      </c>
      <c r="H123" s="243"/>
      <c r="I123" s="243">
        <v>0</v>
      </c>
      <c r="J123" s="243">
        <v>0</v>
      </c>
      <c r="K123" s="243">
        <v>0</v>
      </c>
      <c r="L123" s="239" t="s">
        <v>399</v>
      </c>
    </row>
    <row r="124" spans="1:12" ht="31.5" x14ac:dyDescent="0.25">
      <c r="A124" s="233" t="s">
        <v>352</v>
      </c>
      <c r="B124" s="240" t="s">
        <v>238</v>
      </c>
      <c r="C124" s="235" t="s">
        <v>879</v>
      </c>
      <c r="D124" s="237" t="s">
        <v>399</v>
      </c>
      <c r="E124" s="237" t="s">
        <v>399</v>
      </c>
      <c r="F124" s="237" t="s">
        <v>399</v>
      </c>
      <c r="G124" s="237" t="s">
        <v>399</v>
      </c>
      <c r="H124" s="237"/>
      <c r="I124" s="237" t="s">
        <v>399</v>
      </c>
      <c r="J124" s="237" t="s">
        <v>399</v>
      </c>
      <c r="K124" s="237" t="s">
        <v>399</v>
      </c>
      <c r="L124" s="239" t="s">
        <v>399</v>
      </c>
    </row>
    <row r="125" spans="1:12" x14ac:dyDescent="0.25">
      <c r="A125" s="233" t="s">
        <v>353</v>
      </c>
      <c r="B125" s="245" t="s">
        <v>881</v>
      </c>
      <c r="C125" s="235" t="s">
        <v>879</v>
      </c>
      <c r="D125" s="237" t="s">
        <v>399</v>
      </c>
      <c r="E125" s="237" t="s">
        <v>399</v>
      </c>
      <c r="F125" s="237" t="s">
        <v>399</v>
      </c>
      <c r="G125" s="237" t="s">
        <v>399</v>
      </c>
      <c r="H125" s="237"/>
      <c r="I125" s="237" t="s">
        <v>399</v>
      </c>
      <c r="J125" s="237" t="s">
        <v>399</v>
      </c>
      <c r="K125" s="237" t="s">
        <v>399</v>
      </c>
      <c r="L125" s="239" t="s">
        <v>399</v>
      </c>
    </row>
    <row r="126" spans="1:12" x14ac:dyDescent="0.25">
      <c r="A126" s="233" t="s">
        <v>354</v>
      </c>
      <c r="B126" s="245" t="s">
        <v>242</v>
      </c>
      <c r="C126" s="235" t="s">
        <v>879</v>
      </c>
      <c r="D126" s="237" t="s">
        <v>399</v>
      </c>
      <c r="E126" s="237" t="s">
        <v>399</v>
      </c>
      <c r="F126" s="237" t="s">
        <v>399</v>
      </c>
      <c r="G126" s="237" t="s">
        <v>399</v>
      </c>
      <c r="H126" s="237"/>
      <c r="I126" s="237" t="s">
        <v>399</v>
      </c>
      <c r="J126" s="237" t="s">
        <v>399</v>
      </c>
      <c r="K126" s="237" t="s">
        <v>399</v>
      </c>
      <c r="L126" s="239" t="s">
        <v>399</v>
      </c>
    </row>
    <row r="127" spans="1:12" ht="16.5" thickBot="1" x14ac:dyDescent="0.3">
      <c r="A127" s="246" t="s">
        <v>355</v>
      </c>
      <c r="B127" s="247" t="s">
        <v>244</v>
      </c>
      <c r="C127" s="248" t="s">
        <v>879</v>
      </c>
      <c r="D127" s="250">
        <v>5</v>
      </c>
      <c r="E127" s="250">
        <v>19.7</v>
      </c>
      <c r="F127" s="250">
        <v>15.6</v>
      </c>
      <c r="G127" s="277">
        <f>G113-G114-G118-G119-G120-G121-G122-G123</f>
        <v>-4.1000000000600783E-4</v>
      </c>
      <c r="H127" s="277"/>
      <c r="I127" s="277">
        <f t="shared" ref="I127:K127" si="10">I113-I114-I118-I119-I120-I121-I122-I123</f>
        <v>-5.5699999959690771E-5</v>
      </c>
      <c r="J127" s="277">
        <f t="shared" si="10"/>
        <v>-2.3026025530725747E-13</v>
      </c>
      <c r="K127" s="277">
        <f t="shared" si="10"/>
        <v>2.886579864025407E-15</v>
      </c>
      <c r="L127" s="251" t="s">
        <v>399</v>
      </c>
    </row>
    <row r="128" spans="1:12" x14ac:dyDescent="0.25">
      <c r="A128" s="226" t="s">
        <v>356</v>
      </c>
      <c r="B128" s="227" t="s">
        <v>357</v>
      </c>
      <c r="C128" s="228" t="s">
        <v>879</v>
      </c>
      <c r="D128" s="229">
        <v>-1.5</v>
      </c>
      <c r="E128" s="230">
        <v>1.2</v>
      </c>
      <c r="F128" s="230">
        <v>-6.6</v>
      </c>
      <c r="G128" s="230">
        <v>2.4276143749999997</v>
      </c>
      <c r="H128" s="230"/>
      <c r="I128" s="230">
        <v>5.2578370000000003</v>
      </c>
      <c r="J128" s="230">
        <v>3.9150589250000003</v>
      </c>
      <c r="K128" s="230">
        <v>3.9579290677500003</v>
      </c>
      <c r="L128" s="232">
        <f t="shared" ref="L128:L129" si="11">SUM(G128:K128)</f>
        <v>15.558439367750001</v>
      </c>
    </row>
    <row r="129" spans="1:12" x14ac:dyDescent="0.25">
      <c r="A129" s="233" t="s">
        <v>84</v>
      </c>
      <c r="B129" s="234" t="s">
        <v>880</v>
      </c>
      <c r="C129" s="235" t="s">
        <v>879</v>
      </c>
      <c r="D129" s="236">
        <v>-4.2</v>
      </c>
      <c r="E129" s="237">
        <v>-1.2</v>
      </c>
      <c r="F129" s="237">
        <v>-3.9</v>
      </c>
      <c r="G129" s="237">
        <v>0.64240562500000009</v>
      </c>
      <c r="H129" s="237"/>
      <c r="I129" s="237">
        <v>1.557445</v>
      </c>
      <c r="J129" s="237">
        <v>0.94249119999999997</v>
      </c>
      <c r="K129" s="237">
        <v>0.97076593600000005</v>
      </c>
      <c r="L129" s="239">
        <f t="shared" si="11"/>
        <v>4.1131077610000002</v>
      </c>
    </row>
    <row r="130" spans="1:12" ht="31.5" x14ac:dyDescent="0.25">
      <c r="A130" s="233" t="s">
        <v>91</v>
      </c>
      <c r="B130" s="255" t="s">
        <v>220</v>
      </c>
      <c r="C130" s="235" t="s">
        <v>879</v>
      </c>
      <c r="D130" s="236" t="s">
        <v>399</v>
      </c>
      <c r="E130" s="237" t="s">
        <v>399</v>
      </c>
      <c r="F130" s="237" t="s">
        <v>399</v>
      </c>
      <c r="G130" s="237" t="s">
        <v>399</v>
      </c>
      <c r="H130" s="237"/>
      <c r="I130" s="237" t="s">
        <v>399</v>
      </c>
      <c r="J130" s="237" t="s">
        <v>399</v>
      </c>
      <c r="K130" s="237" t="s">
        <v>399</v>
      </c>
      <c r="L130" s="239" t="s">
        <v>399</v>
      </c>
    </row>
    <row r="131" spans="1:12" ht="31.5" x14ac:dyDescent="0.25">
      <c r="A131" s="233" t="s">
        <v>92</v>
      </c>
      <c r="B131" s="255" t="s">
        <v>222</v>
      </c>
      <c r="C131" s="235" t="s">
        <v>879</v>
      </c>
      <c r="D131" s="236" t="s">
        <v>399</v>
      </c>
      <c r="E131" s="237" t="s">
        <v>399</v>
      </c>
      <c r="F131" s="237" t="s">
        <v>399</v>
      </c>
      <c r="G131" s="237" t="s">
        <v>399</v>
      </c>
      <c r="H131" s="237"/>
      <c r="I131" s="237" t="s">
        <v>399</v>
      </c>
      <c r="J131" s="237" t="s">
        <v>399</v>
      </c>
      <c r="K131" s="237" t="s">
        <v>399</v>
      </c>
      <c r="L131" s="239" t="s">
        <v>399</v>
      </c>
    </row>
    <row r="132" spans="1:12" ht="31.5" x14ac:dyDescent="0.25">
      <c r="A132" s="233" t="s">
        <v>93</v>
      </c>
      <c r="B132" s="255" t="s">
        <v>224</v>
      </c>
      <c r="C132" s="235" t="s">
        <v>879</v>
      </c>
      <c r="D132" s="236">
        <v>-4.2</v>
      </c>
      <c r="E132" s="237">
        <v>-1.2</v>
      </c>
      <c r="F132" s="237">
        <v>-3.9</v>
      </c>
      <c r="G132" s="237">
        <v>0.64240562500000009</v>
      </c>
      <c r="H132" s="237"/>
      <c r="I132" s="237">
        <v>1.557445</v>
      </c>
      <c r="J132" s="237">
        <v>0.94249119999999997</v>
      </c>
      <c r="K132" s="237">
        <v>0.97076593600000005</v>
      </c>
      <c r="L132" s="239">
        <f t="shared" ref="L132:L135" si="12">SUM(G132:K132)</f>
        <v>4.1131077610000002</v>
      </c>
    </row>
    <row r="133" spans="1:12" x14ac:dyDescent="0.25">
      <c r="A133" s="233" t="s">
        <v>85</v>
      </c>
      <c r="B133" s="276" t="s">
        <v>358</v>
      </c>
      <c r="C133" s="235" t="s">
        <v>879</v>
      </c>
      <c r="D133" s="236">
        <v>1.8</v>
      </c>
      <c r="E133" s="237">
        <v>0.5</v>
      </c>
      <c r="F133" s="237">
        <v>-3.3</v>
      </c>
      <c r="G133" s="237">
        <v>0.80795950000000005</v>
      </c>
      <c r="H133" s="237"/>
      <c r="I133" s="237">
        <v>2.3022495000000003</v>
      </c>
      <c r="J133" s="237">
        <v>1.5391161250000003</v>
      </c>
      <c r="K133" s="237">
        <v>1.5852896087500004</v>
      </c>
      <c r="L133" s="239">
        <f t="shared" si="12"/>
        <v>6.2346147337500009</v>
      </c>
    </row>
    <row r="134" spans="1:12" x14ac:dyDescent="0.25">
      <c r="A134" s="233" t="s">
        <v>86</v>
      </c>
      <c r="B134" s="276" t="s">
        <v>359</v>
      </c>
      <c r="C134" s="235" t="s">
        <v>879</v>
      </c>
      <c r="D134" s="236">
        <v>-1.3</v>
      </c>
      <c r="E134" s="237">
        <v>-0.3</v>
      </c>
      <c r="F134" s="237">
        <v>-1.7</v>
      </c>
      <c r="G134" s="237">
        <v>0.97733249999999994</v>
      </c>
      <c r="H134" s="237"/>
      <c r="I134" s="237">
        <v>0.46167250000000004</v>
      </c>
      <c r="J134" s="237">
        <v>0.46888750000000007</v>
      </c>
      <c r="K134" s="237">
        <v>0.40837250000000003</v>
      </c>
      <c r="L134" s="239">
        <f t="shared" si="12"/>
        <v>2.316265</v>
      </c>
    </row>
    <row r="135" spans="1:12" x14ac:dyDescent="0.25">
      <c r="A135" s="233" t="s">
        <v>87</v>
      </c>
      <c r="B135" s="276" t="s">
        <v>360</v>
      </c>
      <c r="C135" s="235" t="s">
        <v>879</v>
      </c>
      <c r="D135" s="236">
        <v>0.3</v>
      </c>
      <c r="E135" s="237">
        <v>0.4</v>
      </c>
      <c r="F135" s="237">
        <v>-2</v>
      </c>
      <c r="G135" s="237">
        <v>-1.2499999999704414E-6</v>
      </c>
      <c r="H135" s="237"/>
      <c r="I135" s="237">
        <v>0.6774675</v>
      </c>
      <c r="J135" s="237">
        <v>0.69779152499999997</v>
      </c>
      <c r="K135" s="237">
        <v>0.71872527075000003</v>
      </c>
      <c r="L135" s="239">
        <f t="shared" si="12"/>
        <v>2.0939830457499999</v>
      </c>
    </row>
    <row r="136" spans="1:12" x14ac:dyDescent="0.25">
      <c r="A136" s="233" t="s">
        <v>88</v>
      </c>
      <c r="B136" s="276" t="s">
        <v>361</v>
      </c>
      <c r="C136" s="235" t="s">
        <v>879</v>
      </c>
      <c r="D136" s="236" t="s">
        <v>399</v>
      </c>
      <c r="E136" s="237" t="s">
        <v>399</v>
      </c>
      <c r="F136" s="237" t="s">
        <v>399</v>
      </c>
      <c r="G136" s="237" t="s">
        <v>399</v>
      </c>
      <c r="H136" s="237"/>
      <c r="I136" s="237" t="s">
        <v>399</v>
      </c>
      <c r="J136" s="237" t="s">
        <v>399</v>
      </c>
      <c r="K136" s="237" t="s">
        <v>399</v>
      </c>
      <c r="L136" s="239" t="s">
        <v>399</v>
      </c>
    </row>
    <row r="137" spans="1:12" x14ac:dyDescent="0.25">
      <c r="A137" s="233" t="s">
        <v>89</v>
      </c>
      <c r="B137" s="276" t="s">
        <v>362</v>
      </c>
      <c r="C137" s="235" t="s">
        <v>879</v>
      </c>
      <c r="D137" s="236" t="s">
        <v>399</v>
      </c>
      <c r="E137" s="237">
        <v>-1.4</v>
      </c>
      <c r="F137" s="237">
        <v>-0.5</v>
      </c>
      <c r="G137" s="237">
        <v>-2.8421709430404008E-17</v>
      </c>
      <c r="H137" s="237"/>
      <c r="I137" s="237">
        <v>0.25900250000000002</v>
      </c>
      <c r="J137" s="237">
        <v>0.26677257500000001</v>
      </c>
      <c r="K137" s="237">
        <v>0.27477575225</v>
      </c>
      <c r="L137" s="239">
        <f>SUM(G137:K137)</f>
        <v>0.80055082724999993</v>
      </c>
    </row>
    <row r="138" spans="1:12" x14ac:dyDescent="0.25">
      <c r="A138" s="233" t="s">
        <v>90</v>
      </c>
      <c r="B138" s="276" t="s">
        <v>363</v>
      </c>
      <c r="C138" s="235" t="s">
        <v>879</v>
      </c>
      <c r="D138" s="236">
        <v>0.8</v>
      </c>
      <c r="E138" s="237">
        <v>-0.8</v>
      </c>
      <c r="F138" s="237">
        <v>1.5</v>
      </c>
      <c r="G138" s="237">
        <v>0</v>
      </c>
      <c r="H138" s="237"/>
      <c r="I138" s="237">
        <v>0</v>
      </c>
      <c r="J138" s="237">
        <v>0</v>
      </c>
      <c r="K138" s="237">
        <v>0</v>
      </c>
      <c r="L138" s="239" t="s">
        <v>399</v>
      </c>
    </row>
    <row r="139" spans="1:12" ht="31.5" x14ac:dyDescent="0.25">
      <c r="A139" s="233" t="s">
        <v>364</v>
      </c>
      <c r="B139" s="276" t="s">
        <v>238</v>
      </c>
      <c r="C139" s="235" t="s">
        <v>879</v>
      </c>
      <c r="D139" s="236" t="s">
        <v>399</v>
      </c>
      <c r="E139" s="237" t="s">
        <v>399</v>
      </c>
      <c r="F139" s="237" t="s">
        <v>399</v>
      </c>
      <c r="G139" s="237" t="s">
        <v>399</v>
      </c>
      <c r="H139" s="237"/>
      <c r="I139" s="237" t="s">
        <v>399</v>
      </c>
      <c r="J139" s="237" t="s">
        <v>399</v>
      </c>
      <c r="K139" s="237" t="s">
        <v>399</v>
      </c>
      <c r="L139" s="239" t="s">
        <v>399</v>
      </c>
    </row>
    <row r="140" spans="1:12" x14ac:dyDescent="0.25">
      <c r="A140" s="233" t="s">
        <v>365</v>
      </c>
      <c r="B140" s="245" t="s">
        <v>240</v>
      </c>
      <c r="C140" s="235" t="s">
        <v>879</v>
      </c>
      <c r="D140" s="236" t="s">
        <v>399</v>
      </c>
      <c r="E140" s="237" t="s">
        <v>399</v>
      </c>
      <c r="F140" s="237" t="s">
        <v>399</v>
      </c>
      <c r="G140" s="237" t="s">
        <v>399</v>
      </c>
      <c r="H140" s="237"/>
      <c r="I140" s="237" t="s">
        <v>399</v>
      </c>
      <c r="J140" s="237" t="s">
        <v>399</v>
      </c>
      <c r="K140" s="237" t="s">
        <v>399</v>
      </c>
      <c r="L140" s="239" t="s">
        <v>399</v>
      </c>
    </row>
    <row r="141" spans="1:12" x14ac:dyDescent="0.25">
      <c r="A141" s="233" t="s">
        <v>366</v>
      </c>
      <c r="B141" s="245" t="s">
        <v>242</v>
      </c>
      <c r="C141" s="235" t="s">
        <v>879</v>
      </c>
      <c r="D141" s="236" t="s">
        <v>399</v>
      </c>
      <c r="E141" s="237" t="s">
        <v>399</v>
      </c>
      <c r="F141" s="237" t="s">
        <v>399</v>
      </c>
      <c r="G141" s="237" t="s">
        <v>399</v>
      </c>
      <c r="H141" s="237"/>
      <c r="I141" s="237" t="s">
        <v>399</v>
      </c>
      <c r="J141" s="237" t="s">
        <v>399</v>
      </c>
      <c r="K141" s="237" t="s">
        <v>399</v>
      </c>
      <c r="L141" s="239" t="s">
        <v>399</v>
      </c>
    </row>
    <row r="142" spans="1:12" ht="16.5" thickBot="1" x14ac:dyDescent="0.3">
      <c r="A142" s="246" t="s">
        <v>367</v>
      </c>
      <c r="B142" s="278" t="s">
        <v>368</v>
      </c>
      <c r="C142" s="248" t="s">
        <v>879</v>
      </c>
      <c r="D142" s="249">
        <v>1</v>
      </c>
      <c r="E142" s="250">
        <v>4</v>
      </c>
      <c r="F142" s="250">
        <v>3.1</v>
      </c>
      <c r="G142" s="250">
        <v>-8.2000000000803652E-5</v>
      </c>
      <c r="H142" s="250"/>
      <c r="I142" s="250">
        <v>0</v>
      </c>
      <c r="J142" s="250">
        <v>0</v>
      </c>
      <c r="K142" s="250">
        <v>0</v>
      </c>
      <c r="L142" s="251" t="s">
        <v>399</v>
      </c>
    </row>
    <row r="143" spans="1:12" x14ac:dyDescent="0.25">
      <c r="A143" s="226" t="s">
        <v>369</v>
      </c>
      <c r="B143" s="227" t="s">
        <v>370</v>
      </c>
      <c r="C143" s="228" t="s">
        <v>879</v>
      </c>
      <c r="D143" s="230">
        <v>-6.1</v>
      </c>
      <c r="E143" s="230">
        <v>4.9000000000000004</v>
      </c>
      <c r="F143" s="230">
        <v>-26.5</v>
      </c>
      <c r="G143" s="279">
        <v>9.7104574999999986</v>
      </c>
      <c r="H143" s="279"/>
      <c r="I143" s="279">
        <v>21.031348000000001</v>
      </c>
      <c r="J143" s="279">
        <v>15.660235700000001</v>
      </c>
      <c r="K143" s="279">
        <v>15.831716271000001</v>
      </c>
      <c r="L143" s="232">
        <f t="shared" ref="L143:L144" si="13">SUM(G143:K143)</f>
        <v>62.233757471000004</v>
      </c>
    </row>
    <row r="144" spans="1:12" x14ac:dyDescent="0.25">
      <c r="A144" s="233" t="s">
        <v>122</v>
      </c>
      <c r="B144" s="234" t="s">
        <v>880</v>
      </c>
      <c r="C144" s="235" t="s">
        <v>879</v>
      </c>
      <c r="D144" s="237">
        <v>-16.899999999999999</v>
      </c>
      <c r="E144" s="237">
        <v>-4.8</v>
      </c>
      <c r="F144" s="237">
        <v>-15.5</v>
      </c>
      <c r="G144" s="237">
        <v>2.5696225000000004</v>
      </c>
      <c r="H144" s="237"/>
      <c r="I144" s="237">
        <v>6.2297799999999999</v>
      </c>
      <c r="J144" s="237">
        <v>3.7699647999999999</v>
      </c>
      <c r="K144" s="237">
        <v>3.8830637440000002</v>
      </c>
      <c r="L144" s="239">
        <f t="shared" si="13"/>
        <v>16.452431044000001</v>
      </c>
    </row>
    <row r="145" spans="1:12" ht="31.5" x14ac:dyDescent="0.25">
      <c r="A145" s="233" t="s">
        <v>166</v>
      </c>
      <c r="B145" s="255" t="s">
        <v>220</v>
      </c>
      <c r="C145" s="235" t="s">
        <v>879</v>
      </c>
      <c r="D145" s="237" t="s">
        <v>399</v>
      </c>
      <c r="E145" s="237" t="s">
        <v>399</v>
      </c>
      <c r="F145" s="237" t="s">
        <v>399</v>
      </c>
      <c r="G145" s="237" t="s">
        <v>399</v>
      </c>
      <c r="H145" s="237"/>
      <c r="I145" s="237" t="s">
        <v>399</v>
      </c>
      <c r="J145" s="237" t="s">
        <v>399</v>
      </c>
      <c r="K145" s="237" t="s">
        <v>399</v>
      </c>
      <c r="L145" s="239" t="s">
        <v>399</v>
      </c>
    </row>
    <row r="146" spans="1:12" ht="31.5" x14ac:dyDescent="0.25">
      <c r="A146" s="233" t="s">
        <v>167</v>
      </c>
      <c r="B146" s="255" t="s">
        <v>222</v>
      </c>
      <c r="C146" s="235" t="s">
        <v>879</v>
      </c>
      <c r="D146" s="237" t="s">
        <v>399</v>
      </c>
      <c r="E146" s="237" t="s">
        <v>399</v>
      </c>
      <c r="F146" s="237" t="s">
        <v>399</v>
      </c>
      <c r="G146" s="237" t="s">
        <v>399</v>
      </c>
      <c r="H146" s="237"/>
      <c r="I146" s="237" t="s">
        <v>399</v>
      </c>
      <c r="J146" s="237" t="s">
        <v>399</v>
      </c>
      <c r="K146" s="237" t="s">
        <v>399</v>
      </c>
      <c r="L146" s="239" t="s">
        <v>399</v>
      </c>
    </row>
    <row r="147" spans="1:12" ht="31.5" x14ac:dyDescent="0.25">
      <c r="A147" s="233" t="s">
        <v>168</v>
      </c>
      <c r="B147" s="255" t="s">
        <v>224</v>
      </c>
      <c r="C147" s="235" t="s">
        <v>879</v>
      </c>
      <c r="D147" s="237">
        <v>-16.899999999999999</v>
      </c>
      <c r="E147" s="237">
        <v>-4.8</v>
      </c>
      <c r="F147" s="237">
        <v>-15.6</v>
      </c>
      <c r="G147" s="237">
        <f>G144</f>
        <v>2.5696225000000004</v>
      </c>
      <c r="H147" s="237"/>
      <c r="I147" s="237">
        <f t="shared" ref="I147:K147" si="14">I144</f>
        <v>6.2297799999999999</v>
      </c>
      <c r="J147" s="237">
        <f t="shared" si="14"/>
        <v>3.7699647999999999</v>
      </c>
      <c r="K147" s="237">
        <f t="shared" si="14"/>
        <v>3.8830637440000002</v>
      </c>
      <c r="L147" s="239">
        <f t="shared" ref="L147:L149" si="15">SUM(G147:K147)</f>
        <v>16.452431044000001</v>
      </c>
    </row>
    <row r="148" spans="1:12" x14ac:dyDescent="0.25">
      <c r="A148" s="233" t="s">
        <v>123</v>
      </c>
      <c r="B148" s="234" t="s">
        <v>226</v>
      </c>
      <c r="C148" s="235" t="s">
        <v>879</v>
      </c>
      <c r="D148" s="237">
        <v>7.4</v>
      </c>
      <c r="E148" s="237">
        <v>2</v>
      </c>
      <c r="F148" s="237">
        <v>-13</v>
      </c>
      <c r="G148" s="237">
        <v>3.2318380000000002</v>
      </c>
      <c r="H148" s="237"/>
      <c r="I148" s="237">
        <v>9.2089980000000011</v>
      </c>
      <c r="J148" s="237">
        <v>6.1564645000000011</v>
      </c>
      <c r="K148" s="237">
        <v>6.3411584350000014</v>
      </c>
      <c r="L148" s="239">
        <f t="shared" si="15"/>
        <v>24.938458935000003</v>
      </c>
    </row>
    <row r="149" spans="1:12" x14ac:dyDescent="0.25">
      <c r="A149" s="233" t="s">
        <v>124</v>
      </c>
      <c r="B149" s="234" t="s">
        <v>228</v>
      </c>
      <c r="C149" s="235" t="s">
        <v>879</v>
      </c>
      <c r="D149" s="237">
        <v>-5.3</v>
      </c>
      <c r="E149" s="237">
        <v>-1.4</v>
      </c>
      <c r="F149" s="237">
        <v>-6.6</v>
      </c>
      <c r="G149" s="237">
        <v>3.9093299999999997</v>
      </c>
      <c r="H149" s="237"/>
      <c r="I149" s="237">
        <v>1.8466900000000002</v>
      </c>
      <c r="J149" s="237">
        <v>1.8755500000000001</v>
      </c>
      <c r="K149" s="237">
        <v>1.6334900000000001</v>
      </c>
      <c r="L149" s="239">
        <f t="shared" si="15"/>
        <v>9.2650600000000001</v>
      </c>
    </row>
    <row r="150" spans="1:12" x14ac:dyDescent="0.25">
      <c r="A150" s="233" t="s">
        <v>125</v>
      </c>
      <c r="B150" s="234" t="s">
        <v>230</v>
      </c>
      <c r="C150" s="235" t="s">
        <v>879</v>
      </c>
      <c r="D150" s="237">
        <v>1.2</v>
      </c>
      <c r="E150" s="237">
        <v>1.7</v>
      </c>
      <c r="F150" s="237">
        <v>-7.9</v>
      </c>
      <c r="G150" s="237">
        <v>-4.9999999998817656E-6</v>
      </c>
      <c r="H150" s="237"/>
      <c r="I150" s="237">
        <v>2.70987</v>
      </c>
      <c r="J150" s="237">
        <v>2.7911660999999999</v>
      </c>
      <c r="K150" s="237">
        <v>2.8749010830000001</v>
      </c>
      <c r="L150" s="239" t="s">
        <v>399</v>
      </c>
    </row>
    <row r="151" spans="1:12" x14ac:dyDescent="0.25">
      <c r="A151" s="233" t="s">
        <v>126</v>
      </c>
      <c r="B151" s="240" t="s">
        <v>232</v>
      </c>
      <c r="C151" s="235" t="s">
        <v>879</v>
      </c>
      <c r="D151" s="237" t="s">
        <v>399</v>
      </c>
      <c r="E151" s="237" t="s">
        <v>399</v>
      </c>
      <c r="F151" s="237">
        <v>-0.1</v>
      </c>
      <c r="G151" s="237">
        <v>0</v>
      </c>
      <c r="H151" s="237"/>
      <c r="I151" s="237">
        <v>0</v>
      </c>
      <c r="J151" s="237">
        <v>0</v>
      </c>
      <c r="K151" s="237">
        <v>0</v>
      </c>
      <c r="L151" s="239" t="s">
        <v>399</v>
      </c>
    </row>
    <row r="152" spans="1:12" x14ac:dyDescent="0.25">
      <c r="A152" s="233" t="s">
        <v>152</v>
      </c>
      <c r="B152" s="234" t="s">
        <v>234</v>
      </c>
      <c r="C152" s="235" t="s">
        <v>879</v>
      </c>
      <c r="D152" s="237">
        <v>0.2</v>
      </c>
      <c r="E152" s="237">
        <v>-5.4</v>
      </c>
      <c r="F152" s="237">
        <v>-1.9</v>
      </c>
      <c r="G152" s="237">
        <v>-1.1368683772161603E-16</v>
      </c>
      <c r="H152" s="237"/>
      <c r="I152" s="237">
        <v>1.0360100000000001</v>
      </c>
      <c r="J152" s="237">
        <v>1.0670903</v>
      </c>
      <c r="K152" s="237">
        <v>1.099103009</v>
      </c>
      <c r="L152" s="239">
        <f>SUM(G152:K152)</f>
        <v>3.2022033089999997</v>
      </c>
    </row>
    <row r="153" spans="1:12" x14ac:dyDescent="0.25">
      <c r="A153" s="233" t="s">
        <v>153</v>
      </c>
      <c r="B153" s="234" t="s">
        <v>236</v>
      </c>
      <c r="C153" s="235" t="s">
        <v>879</v>
      </c>
      <c r="D153" s="237">
        <v>3.3</v>
      </c>
      <c r="E153" s="237">
        <v>-3</v>
      </c>
      <c r="F153" s="237">
        <v>6</v>
      </c>
      <c r="G153" s="237">
        <v>0</v>
      </c>
      <c r="H153" s="237"/>
      <c r="I153" s="237">
        <v>0</v>
      </c>
      <c r="J153" s="237">
        <v>0</v>
      </c>
      <c r="K153" s="237">
        <v>0</v>
      </c>
      <c r="L153" s="239" t="s">
        <v>399</v>
      </c>
    </row>
    <row r="154" spans="1:12" ht="31.5" x14ac:dyDescent="0.25">
      <c r="A154" s="233" t="s">
        <v>371</v>
      </c>
      <c r="B154" s="240" t="s">
        <v>238</v>
      </c>
      <c r="C154" s="235" t="s">
        <v>879</v>
      </c>
      <c r="D154" s="237" t="s">
        <v>399</v>
      </c>
      <c r="E154" s="237" t="s">
        <v>399</v>
      </c>
      <c r="F154" s="237" t="s">
        <v>399</v>
      </c>
      <c r="G154" s="237" t="s">
        <v>399</v>
      </c>
      <c r="H154" s="237"/>
      <c r="I154" s="237" t="s">
        <v>399</v>
      </c>
      <c r="J154" s="237" t="s">
        <v>399</v>
      </c>
      <c r="K154" s="237" t="s">
        <v>399</v>
      </c>
      <c r="L154" s="239" t="s">
        <v>399</v>
      </c>
    </row>
    <row r="155" spans="1:12" x14ac:dyDescent="0.25">
      <c r="A155" s="233" t="s">
        <v>372</v>
      </c>
      <c r="B155" s="245" t="s">
        <v>881</v>
      </c>
      <c r="C155" s="235" t="s">
        <v>879</v>
      </c>
      <c r="D155" s="237" t="s">
        <v>399</v>
      </c>
      <c r="E155" s="237" t="s">
        <v>399</v>
      </c>
      <c r="F155" s="237" t="s">
        <v>399</v>
      </c>
      <c r="G155" s="237" t="s">
        <v>399</v>
      </c>
      <c r="H155" s="237"/>
      <c r="I155" s="237" t="s">
        <v>399</v>
      </c>
      <c r="J155" s="237" t="s">
        <v>399</v>
      </c>
      <c r="K155" s="237" t="s">
        <v>399</v>
      </c>
      <c r="L155" s="239" t="s">
        <v>399</v>
      </c>
    </row>
    <row r="156" spans="1:12" x14ac:dyDescent="0.25">
      <c r="A156" s="233" t="s">
        <v>373</v>
      </c>
      <c r="B156" s="245" t="s">
        <v>242</v>
      </c>
      <c r="C156" s="235" t="s">
        <v>879</v>
      </c>
      <c r="D156" s="237" t="s">
        <v>399</v>
      </c>
      <c r="E156" s="237" t="s">
        <v>399</v>
      </c>
      <c r="F156" s="237" t="s">
        <v>399</v>
      </c>
      <c r="G156" s="237" t="s">
        <v>399</v>
      </c>
      <c r="H156" s="237"/>
      <c r="I156" s="237" t="s">
        <v>399</v>
      </c>
      <c r="J156" s="237" t="s">
        <v>399</v>
      </c>
      <c r="K156" s="237" t="s">
        <v>399</v>
      </c>
      <c r="L156" s="239" t="s">
        <v>399</v>
      </c>
    </row>
    <row r="157" spans="1:12" ht="16.5" thickBot="1" x14ac:dyDescent="0.3">
      <c r="A157" s="246" t="s">
        <v>374</v>
      </c>
      <c r="B157" s="247" t="s">
        <v>244</v>
      </c>
      <c r="C157" s="248" t="s">
        <v>879</v>
      </c>
      <c r="D157" s="250">
        <v>4</v>
      </c>
      <c r="E157" s="250">
        <v>15.8</v>
      </c>
      <c r="F157" s="250">
        <v>12.5</v>
      </c>
      <c r="G157" s="250">
        <v>-3.2800000000321461E-4</v>
      </c>
      <c r="H157" s="250"/>
      <c r="I157" s="250">
        <v>0</v>
      </c>
      <c r="J157" s="250">
        <v>0</v>
      </c>
      <c r="K157" s="250">
        <v>0</v>
      </c>
      <c r="L157" s="251" t="s">
        <v>399</v>
      </c>
    </row>
    <row r="158" spans="1:12" x14ac:dyDescent="0.25">
      <c r="A158" s="226" t="s">
        <v>654</v>
      </c>
      <c r="B158" s="227" t="s">
        <v>655</v>
      </c>
      <c r="C158" s="228" t="s">
        <v>879</v>
      </c>
      <c r="D158" s="279" t="s">
        <v>399</v>
      </c>
      <c r="E158" s="279">
        <v>17.899999999999999</v>
      </c>
      <c r="F158" s="279">
        <v>30.3</v>
      </c>
      <c r="G158" s="279">
        <v>9.7104574999999986</v>
      </c>
      <c r="H158" s="279"/>
      <c r="I158" s="279">
        <v>21.031348000000001</v>
      </c>
      <c r="J158" s="279">
        <v>15.660235700000001</v>
      </c>
      <c r="K158" s="279">
        <v>15.831716271000001</v>
      </c>
      <c r="L158" s="239">
        <f t="shared" ref="L158:L159" si="16">SUM(G158:K158)</f>
        <v>62.233757471000004</v>
      </c>
    </row>
    <row r="159" spans="1:12" x14ac:dyDescent="0.25">
      <c r="A159" s="233" t="s">
        <v>127</v>
      </c>
      <c r="B159" s="276" t="s">
        <v>656</v>
      </c>
      <c r="C159" s="235" t="s">
        <v>879</v>
      </c>
      <c r="D159" s="243" t="s">
        <v>399</v>
      </c>
      <c r="E159" s="243">
        <v>17.899999999999999</v>
      </c>
      <c r="F159" s="243">
        <v>30.3</v>
      </c>
      <c r="G159" s="243">
        <v>9.7104699999999973</v>
      </c>
      <c r="H159" s="243"/>
      <c r="I159" s="243">
        <v>21.031348000000001</v>
      </c>
      <c r="J159" s="243">
        <v>15.660235700000001</v>
      </c>
      <c r="K159" s="243">
        <v>15.831716271000001</v>
      </c>
      <c r="L159" s="239">
        <f t="shared" si="16"/>
        <v>62.233769971000001</v>
      </c>
    </row>
    <row r="160" spans="1:12" x14ac:dyDescent="0.25">
      <c r="A160" s="233" t="s">
        <v>128</v>
      </c>
      <c r="B160" s="276" t="s">
        <v>657</v>
      </c>
      <c r="C160" s="235" t="s">
        <v>879</v>
      </c>
      <c r="D160" s="237" t="s">
        <v>399</v>
      </c>
      <c r="E160" s="237" t="s">
        <v>399</v>
      </c>
      <c r="F160" s="237" t="s">
        <v>399</v>
      </c>
      <c r="G160" s="237" t="s">
        <v>399</v>
      </c>
      <c r="H160" s="237"/>
      <c r="I160" s="237" t="s">
        <v>399</v>
      </c>
      <c r="J160" s="237" t="s">
        <v>399</v>
      </c>
      <c r="K160" s="237" t="s">
        <v>399</v>
      </c>
      <c r="L160" s="239" t="s">
        <v>399</v>
      </c>
    </row>
    <row r="161" spans="1:12" x14ac:dyDescent="0.25">
      <c r="A161" s="233" t="s">
        <v>129</v>
      </c>
      <c r="B161" s="276" t="s">
        <v>378</v>
      </c>
      <c r="C161" s="235" t="s">
        <v>879</v>
      </c>
      <c r="D161" s="237" t="s">
        <v>399</v>
      </c>
      <c r="E161" s="237" t="s">
        <v>399</v>
      </c>
      <c r="F161" s="237" t="s">
        <v>399</v>
      </c>
      <c r="G161" s="237" t="s">
        <v>399</v>
      </c>
      <c r="H161" s="237"/>
      <c r="I161" s="237" t="s">
        <v>399</v>
      </c>
      <c r="J161" s="237" t="s">
        <v>399</v>
      </c>
      <c r="K161" s="237" t="s">
        <v>399</v>
      </c>
      <c r="L161" s="239" t="s">
        <v>399</v>
      </c>
    </row>
    <row r="162" spans="1:12" ht="16.5" thickBot="1" x14ac:dyDescent="0.3">
      <c r="A162" s="246" t="s">
        <v>130</v>
      </c>
      <c r="B162" s="278" t="s">
        <v>658</v>
      </c>
      <c r="C162" s="248" t="s">
        <v>879</v>
      </c>
      <c r="D162" s="250">
        <v>-6.1</v>
      </c>
      <c r="E162" s="250">
        <v>-12.9</v>
      </c>
      <c r="F162" s="250">
        <v>-56.8</v>
      </c>
      <c r="G162" s="277" t="s">
        <v>399</v>
      </c>
      <c r="H162" s="277"/>
      <c r="I162" s="277" t="s">
        <v>399</v>
      </c>
      <c r="J162" s="277" t="s">
        <v>399</v>
      </c>
      <c r="K162" s="277" t="s">
        <v>399</v>
      </c>
      <c r="L162" s="251" t="s">
        <v>399</v>
      </c>
    </row>
    <row r="163" spans="1:12" x14ac:dyDescent="0.25">
      <c r="A163" s="226" t="s">
        <v>659</v>
      </c>
      <c r="B163" s="227" t="s">
        <v>306</v>
      </c>
      <c r="C163" s="228" t="s">
        <v>399</v>
      </c>
      <c r="D163" s="229" t="s">
        <v>399</v>
      </c>
      <c r="E163" s="230" t="s">
        <v>399</v>
      </c>
      <c r="F163" s="230" t="s">
        <v>399</v>
      </c>
      <c r="G163" s="230" t="s">
        <v>399</v>
      </c>
      <c r="H163" s="230"/>
      <c r="I163" s="230" t="s">
        <v>399</v>
      </c>
      <c r="J163" s="230" t="s">
        <v>399</v>
      </c>
      <c r="K163" s="230" t="s">
        <v>399</v>
      </c>
      <c r="L163" s="232" t="s">
        <v>399</v>
      </c>
    </row>
    <row r="164" spans="1:12" ht="31.5" x14ac:dyDescent="0.25">
      <c r="A164" s="233" t="s">
        <v>132</v>
      </c>
      <c r="B164" s="276" t="s">
        <v>884</v>
      </c>
      <c r="C164" s="235" t="s">
        <v>879</v>
      </c>
      <c r="D164" s="236">
        <v>2.8</v>
      </c>
      <c r="E164" s="237">
        <v>21.8</v>
      </c>
      <c r="F164" s="237">
        <v>1.4</v>
      </c>
      <c r="G164" s="237">
        <v>46.296383499999919</v>
      </c>
      <c r="H164" s="237"/>
      <c r="I164" s="237">
        <v>64.721380335339433</v>
      </c>
      <c r="J164" s="237">
        <v>60.614711159322056</v>
      </c>
      <c r="K164" s="237">
        <v>65.714419206647847</v>
      </c>
      <c r="L164" s="239">
        <f>SUM(G164:K164)</f>
        <v>237.34689420130925</v>
      </c>
    </row>
    <row r="165" spans="1:12" x14ac:dyDescent="0.25">
      <c r="A165" s="233" t="s">
        <v>133</v>
      </c>
      <c r="B165" s="276" t="s">
        <v>660</v>
      </c>
      <c r="C165" s="235" t="s">
        <v>879</v>
      </c>
      <c r="D165" s="237" t="s">
        <v>399</v>
      </c>
      <c r="E165" s="237">
        <v>134.9</v>
      </c>
      <c r="F165" s="237">
        <v>214.6</v>
      </c>
      <c r="G165" s="237">
        <v>280</v>
      </c>
      <c r="H165" s="237"/>
      <c r="I165" s="237">
        <v>349.8</v>
      </c>
      <c r="J165" s="237">
        <v>412</v>
      </c>
      <c r="K165" s="237">
        <v>447.1</v>
      </c>
      <c r="L165" s="239" t="s">
        <v>399</v>
      </c>
    </row>
    <row r="166" spans="1:12" x14ac:dyDescent="0.25">
      <c r="A166" s="233" t="s">
        <v>661</v>
      </c>
      <c r="B166" s="255" t="s">
        <v>662</v>
      </c>
      <c r="C166" s="235" t="s">
        <v>879</v>
      </c>
      <c r="D166" s="237" t="s">
        <v>399</v>
      </c>
      <c r="E166" s="237">
        <v>134.9</v>
      </c>
      <c r="F166" s="237">
        <v>214.6</v>
      </c>
      <c r="G166" s="237">
        <v>280</v>
      </c>
      <c r="H166" s="237"/>
      <c r="I166" s="237">
        <v>349.8</v>
      </c>
      <c r="J166" s="237">
        <v>412</v>
      </c>
      <c r="K166" s="237">
        <v>447.1</v>
      </c>
      <c r="L166" s="239" t="s">
        <v>399</v>
      </c>
    </row>
    <row r="167" spans="1:12" x14ac:dyDescent="0.25">
      <c r="A167" s="233" t="s">
        <v>134</v>
      </c>
      <c r="B167" s="276" t="s">
        <v>663</v>
      </c>
      <c r="C167" s="235" t="s">
        <v>879</v>
      </c>
      <c r="D167" s="237">
        <v>134.9</v>
      </c>
      <c r="E167" s="237">
        <v>214.6</v>
      </c>
      <c r="F167" s="237">
        <v>280</v>
      </c>
      <c r="G167" s="237">
        <v>349.8</v>
      </c>
      <c r="H167" s="237"/>
      <c r="I167" s="237">
        <v>412</v>
      </c>
      <c r="J167" s="237">
        <v>447.1</v>
      </c>
      <c r="K167" s="237">
        <v>422.2</v>
      </c>
      <c r="L167" s="239" t="s">
        <v>399</v>
      </c>
    </row>
    <row r="168" spans="1:12" x14ac:dyDescent="0.25">
      <c r="A168" s="256" t="s">
        <v>664</v>
      </c>
      <c r="B168" s="255" t="s">
        <v>665</v>
      </c>
      <c r="C168" s="235" t="s">
        <v>879</v>
      </c>
      <c r="D168" s="259">
        <v>134.9</v>
      </c>
      <c r="E168" s="259">
        <v>214.6</v>
      </c>
      <c r="F168" s="259">
        <v>280</v>
      </c>
      <c r="G168" s="259">
        <v>349.8</v>
      </c>
      <c r="H168" s="259"/>
      <c r="I168" s="259">
        <v>412</v>
      </c>
      <c r="J168" s="259">
        <v>447.1</v>
      </c>
      <c r="K168" s="259">
        <v>422.2</v>
      </c>
      <c r="L168" s="261" t="s">
        <v>399</v>
      </c>
    </row>
    <row r="169" spans="1:12" ht="32.25" thickBot="1" x14ac:dyDescent="0.3">
      <c r="A169" s="246" t="s">
        <v>135</v>
      </c>
      <c r="B169" s="278" t="s">
        <v>666</v>
      </c>
      <c r="C169" s="248" t="s">
        <v>399</v>
      </c>
      <c r="D169" s="250" t="s">
        <v>399</v>
      </c>
      <c r="E169" s="250" t="s">
        <v>399</v>
      </c>
      <c r="F169" s="250" t="s">
        <v>399</v>
      </c>
      <c r="G169" s="250" t="s">
        <v>399</v>
      </c>
      <c r="H169" s="250"/>
      <c r="I169" s="250" t="s">
        <v>399</v>
      </c>
      <c r="J169" s="250" t="s">
        <v>399</v>
      </c>
      <c r="K169" s="250" t="s">
        <v>399</v>
      </c>
      <c r="L169" s="251" t="s">
        <v>399</v>
      </c>
    </row>
    <row r="170" spans="1:12" ht="19.5" thickBot="1" x14ac:dyDescent="0.3">
      <c r="A170" s="539" t="s">
        <v>667</v>
      </c>
      <c r="B170" s="540"/>
      <c r="C170" s="540"/>
      <c r="D170" s="540"/>
      <c r="E170" s="540"/>
      <c r="F170" s="540"/>
      <c r="G170" s="540"/>
      <c r="H170" s="540"/>
      <c r="I170" s="540"/>
      <c r="J170" s="540"/>
      <c r="K170" s="540"/>
      <c r="L170" s="541"/>
    </row>
    <row r="171" spans="1:12" x14ac:dyDescent="0.25">
      <c r="A171" s="280" t="s">
        <v>668</v>
      </c>
      <c r="B171" s="281" t="s">
        <v>669</v>
      </c>
      <c r="C171" s="282" t="s">
        <v>879</v>
      </c>
      <c r="D171" s="283">
        <v>668.2</v>
      </c>
      <c r="E171" s="284">
        <v>1123.5</v>
      </c>
      <c r="F171" s="284">
        <v>1194.5</v>
      </c>
      <c r="G171" s="284">
        <v>1211</v>
      </c>
      <c r="H171" s="284"/>
      <c r="I171" s="284">
        <v>1300.2</v>
      </c>
      <c r="J171" s="284">
        <v>1337.4</v>
      </c>
      <c r="K171" s="284">
        <v>1386.4</v>
      </c>
      <c r="L171" s="285">
        <v>5235.1000000000004</v>
      </c>
    </row>
    <row r="172" spans="1:12" x14ac:dyDescent="0.25">
      <c r="A172" s="233" t="s">
        <v>137</v>
      </c>
      <c r="B172" s="234" t="s">
        <v>880</v>
      </c>
      <c r="C172" s="235" t="s">
        <v>879</v>
      </c>
      <c r="D172" s="286">
        <v>271.2</v>
      </c>
      <c r="E172" s="287">
        <v>466.9</v>
      </c>
      <c r="F172" s="287">
        <v>466.7</v>
      </c>
      <c r="G172" s="287">
        <v>459.3</v>
      </c>
      <c r="H172" s="287"/>
      <c r="I172" s="287">
        <v>519.70000000000005</v>
      </c>
      <c r="J172" s="287">
        <v>532.70000000000005</v>
      </c>
      <c r="K172" s="287">
        <v>553.9</v>
      </c>
      <c r="L172" s="285">
        <v>2065.6</v>
      </c>
    </row>
    <row r="173" spans="1:12" ht="31.5" x14ac:dyDescent="0.25">
      <c r="A173" s="233" t="s">
        <v>670</v>
      </c>
      <c r="B173" s="255" t="s">
        <v>220</v>
      </c>
      <c r="C173" s="235" t="s">
        <v>879</v>
      </c>
      <c r="D173" s="286" t="s">
        <v>399</v>
      </c>
      <c r="E173" s="288" t="s">
        <v>399</v>
      </c>
      <c r="F173" s="288" t="s">
        <v>399</v>
      </c>
      <c r="G173" s="288" t="s">
        <v>399</v>
      </c>
      <c r="H173" s="288"/>
      <c r="I173" s="288" t="s">
        <v>399</v>
      </c>
      <c r="J173" s="288" t="s">
        <v>399</v>
      </c>
      <c r="K173" s="288" t="s">
        <v>399</v>
      </c>
      <c r="L173" s="285" t="s">
        <v>399</v>
      </c>
    </row>
    <row r="174" spans="1:12" ht="31.5" x14ac:dyDescent="0.25">
      <c r="A174" s="233" t="s">
        <v>671</v>
      </c>
      <c r="B174" s="255" t="s">
        <v>222</v>
      </c>
      <c r="C174" s="235" t="s">
        <v>879</v>
      </c>
      <c r="D174" s="286" t="s">
        <v>399</v>
      </c>
      <c r="E174" s="288" t="s">
        <v>399</v>
      </c>
      <c r="F174" s="288" t="s">
        <v>399</v>
      </c>
      <c r="G174" s="288" t="s">
        <v>399</v>
      </c>
      <c r="H174" s="288"/>
      <c r="I174" s="288" t="s">
        <v>399</v>
      </c>
      <c r="J174" s="288" t="s">
        <v>399</v>
      </c>
      <c r="K174" s="288" t="s">
        <v>399</v>
      </c>
      <c r="L174" s="285" t="s">
        <v>399</v>
      </c>
    </row>
    <row r="175" spans="1:12" ht="31.5" x14ac:dyDescent="0.25">
      <c r="A175" s="233" t="s">
        <v>672</v>
      </c>
      <c r="B175" s="255" t="s">
        <v>224</v>
      </c>
      <c r="C175" s="235" t="s">
        <v>879</v>
      </c>
      <c r="D175" s="286">
        <v>271.2</v>
      </c>
      <c r="E175" s="288">
        <v>466.9</v>
      </c>
      <c r="F175" s="288">
        <v>466.7</v>
      </c>
      <c r="G175" s="288">
        <v>459.3</v>
      </c>
      <c r="H175" s="288"/>
      <c r="I175" s="288">
        <v>519.70000000000005</v>
      </c>
      <c r="J175" s="288">
        <v>532.70000000000005</v>
      </c>
      <c r="K175" s="288">
        <v>553.9</v>
      </c>
      <c r="L175" s="285">
        <v>2065.6</v>
      </c>
    </row>
    <row r="176" spans="1:12" x14ac:dyDescent="0.25">
      <c r="A176" s="233" t="s">
        <v>138</v>
      </c>
      <c r="B176" s="234" t="s">
        <v>226</v>
      </c>
      <c r="C176" s="235" t="s">
        <v>879</v>
      </c>
      <c r="D176" s="286">
        <v>200.9</v>
      </c>
      <c r="E176" s="288">
        <v>446.6</v>
      </c>
      <c r="F176" s="288">
        <v>496.4</v>
      </c>
      <c r="G176" s="288">
        <v>492.4</v>
      </c>
      <c r="H176" s="288"/>
      <c r="I176" s="288">
        <v>511.9</v>
      </c>
      <c r="J176" s="288">
        <v>524.9</v>
      </c>
      <c r="K176" s="288">
        <v>546.29999999999995</v>
      </c>
      <c r="L176" s="285">
        <v>2075.5</v>
      </c>
    </row>
    <row r="177" spans="1:12" x14ac:dyDescent="0.25">
      <c r="A177" s="233" t="s">
        <v>139</v>
      </c>
      <c r="B177" s="234" t="s">
        <v>228</v>
      </c>
      <c r="C177" s="235" t="s">
        <v>879</v>
      </c>
      <c r="D177" s="286">
        <v>66.5</v>
      </c>
      <c r="E177" s="288">
        <v>77.7</v>
      </c>
      <c r="F177" s="288">
        <v>79.400000000000006</v>
      </c>
      <c r="G177" s="288">
        <v>87.7</v>
      </c>
      <c r="H177" s="288"/>
      <c r="I177" s="288">
        <v>91.3</v>
      </c>
      <c r="J177" s="288">
        <v>93.8</v>
      </c>
      <c r="K177" s="288">
        <v>96.4</v>
      </c>
      <c r="L177" s="285">
        <v>369.2</v>
      </c>
    </row>
    <row r="178" spans="1:12" x14ac:dyDescent="0.25">
      <c r="A178" s="233" t="s">
        <v>140</v>
      </c>
      <c r="B178" s="234" t="s">
        <v>230</v>
      </c>
      <c r="C178" s="235" t="s">
        <v>879</v>
      </c>
      <c r="D178" s="286">
        <v>100.3</v>
      </c>
      <c r="E178" s="288">
        <v>108.2</v>
      </c>
      <c r="F178" s="288">
        <v>111.1</v>
      </c>
      <c r="G178" s="288">
        <v>116.5</v>
      </c>
      <c r="H178" s="288"/>
      <c r="I178" s="288">
        <v>120.4</v>
      </c>
      <c r="J178" s="288">
        <v>128</v>
      </c>
      <c r="K178" s="288">
        <v>130.6</v>
      </c>
      <c r="L178" s="285">
        <v>495.5</v>
      </c>
    </row>
    <row r="179" spans="1:12" x14ac:dyDescent="0.25">
      <c r="A179" s="233" t="s">
        <v>141</v>
      </c>
      <c r="B179" s="234" t="s">
        <v>232</v>
      </c>
      <c r="C179" s="235" t="s">
        <v>879</v>
      </c>
      <c r="D179" s="286">
        <v>0.1</v>
      </c>
      <c r="E179" s="288">
        <v>0.1</v>
      </c>
      <c r="F179" s="288">
        <v>0.4</v>
      </c>
      <c r="G179" s="288">
        <v>0.7</v>
      </c>
      <c r="H179" s="288"/>
      <c r="I179" s="288">
        <v>0.8</v>
      </c>
      <c r="J179" s="288">
        <v>0.8</v>
      </c>
      <c r="K179" s="288">
        <v>0.8</v>
      </c>
      <c r="L179" s="285">
        <v>3.1</v>
      </c>
    </row>
    <row r="180" spans="1:12" x14ac:dyDescent="0.25">
      <c r="A180" s="233" t="s">
        <v>673</v>
      </c>
      <c r="B180" s="234" t="s">
        <v>234</v>
      </c>
      <c r="C180" s="235" t="s">
        <v>879</v>
      </c>
      <c r="D180" s="286">
        <v>6.9</v>
      </c>
      <c r="E180" s="288">
        <v>6.2</v>
      </c>
      <c r="F180" s="288">
        <v>10.1</v>
      </c>
      <c r="G180" s="288">
        <v>27.1</v>
      </c>
      <c r="H180" s="288"/>
      <c r="I180" s="288">
        <v>28.4</v>
      </c>
      <c r="J180" s="288">
        <v>28.8</v>
      </c>
      <c r="K180" s="288">
        <v>29.1</v>
      </c>
      <c r="L180" s="285">
        <v>113.5</v>
      </c>
    </row>
    <row r="181" spans="1:12" x14ac:dyDescent="0.25">
      <c r="A181" s="233" t="s">
        <v>674</v>
      </c>
      <c r="B181" s="234" t="s">
        <v>236</v>
      </c>
      <c r="C181" s="235" t="s">
        <v>879</v>
      </c>
      <c r="D181" s="286">
        <v>10.3</v>
      </c>
      <c r="E181" s="288">
        <v>14.7</v>
      </c>
      <c r="F181" s="288">
        <v>15.4</v>
      </c>
      <c r="G181" s="288">
        <v>19.2</v>
      </c>
      <c r="H181" s="288"/>
      <c r="I181" s="288">
        <v>19.399999999999999</v>
      </c>
      <c r="J181" s="288">
        <v>20.100000000000001</v>
      </c>
      <c r="K181" s="288">
        <v>20.6</v>
      </c>
      <c r="L181" s="285">
        <v>79.3</v>
      </c>
    </row>
    <row r="182" spans="1:12" ht="31.5" x14ac:dyDescent="0.25">
      <c r="A182" s="233" t="s">
        <v>675</v>
      </c>
      <c r="B182" s="240" t="s">
        <v>238</v>
      </c>
      <c r="C182" s="235" t="s">
        <v>879</v>
      </c>
      <c r="D182" s="286" t="s">
        <v>399</v>
      </c>
      <c r="E182" s="288" t="s">
        <v>399</v>
      </c>
      <c r="F182" s="288" t="s">
        <v>399</v>
      </c>
      <c r="G182" s="288" t="s">
        <v>399</v>
      </c>
      <c r="H182" s="288"/>
      <c r="I182" s="288" t="s">
        <v>399</v>
      </c>
      <c r="J182" s="288" t="s">
        <v>399</v>
      </c>
      <c r="K182" s="288" t="s">
        <v>399</v>
      </c>
      <c r="L182" s="285" t="s">
        <v>399</v>
      </c>
    </row>
    <row r="183" spans="1:12" x14ac:dyDescent="0.25">
      <c r="A183" s="233" t="s">
        <v>676</v>
      </c>
      <c r="B183" s="245" t="s">
        <v>881</v>
      </c>
      <c r="C183" s="235" t="s">
        <v>879</v>
      </c>
      <c r="D183" s="286" t="s">
        <v>399</v>
      </c>
      <c r="E183" s="288" t="s">
        <v>399</v>
      </c>
      <c r="F183" s="288" t="s">
        <v>399</v>
      </c>
      <c r="G183" s="288" t="s">
        <v>399</v>
      </c>
      <c r="H183" s="288"/>
      <c r="I183" s="288" t="s">
        <v>399</v>
      </c>
      <c r="J183" s="288" t="s">
        <v>399</v>
      </c>
      <c r="K183" s="288" t="s">
        <v>399</v>
      </c>
      <c r="L183" s="285" t="s">
        <v>399</v>
      </c>
    </row>
    <row r="184" spans="1:12" x14ac:dyDescent="0.25">
      <c r="A184" s="233" t="s">
        <v>677</v>
      </c>
      <c r="B184" s="245" t="s">
        <v>242</v>
      </c>
      <c r="C184" s="235" t="s">
        <v>879</v>
      </c>
      <c r="D184" s="286" t="s">
        <v>399</v>
      </c>
      <c r="E184" s="288" t="s">
        <v>399</v>
      </c>
      <c r="F184" s="288" t="s">
        <v>399</v>
      </c>
      <c r="G184" s="288" t="s">
        <v>399</v>
      </c>
      <c r="H184" s="288"/>
      <c r="I184" s="288" t="s">
        <v>399</v>
      </c>
      <c r="J184" s="288" t="s">
        <v>399</v>
      </c>
      <c r="K184" s="288" t="s">
        <v>399</v>
      </c>
      <c r="L184" s="285" t="s">
        <v>399</v>
      </c>
    </row>
    <row r="185" spans="1:12" ht="31.5" x14ac:dyDescent="0.25">
      <c r="A185" s="233" t="s">
        <v>678</v>
      </c>
      <c r="B185" s="276" t="s">
        <v>679</v>
      </c>
      <c r="C185" s="235" t="s">
        <v>879</v>
      </c>
      <c r="D185" s="286" t="s">
        <v>399</v>
      </c>
      <c r="E185" s="288" t="s">
        <v>399</v>
      </c>
      <c r="F185" s="288" t="s">
        <v>399</v>
      </c>
      <c r="G185" s="288" t="s">
        <v>399</v>
      </c>
      <c r="H185" s="288"/>
      <c r="I185" s="288" t="s">
        <v>399</v>
      </c>
      <c r="J185" s="288" t="s">
        <v>399</v>
      </c>
      <c r="K185" s="288" t="s">
        <v>399</v>
      </c>
      <c r="L185" s="285" t="s">
        <v>399</v>
      </c>
    </row>
    <row r="186" spans="1:12" x14ac:dyDescent="0.25">
      <c r="A186" s="233" t="s">
        <v>680</v>
      </c>
      <c r="B186" s="255" t="s">
        <v>681</v>
      </c>
      <c r="C186" s="235" t="s">
        <v>879</v>
      </c>
      <c r="D186" s="286" t="s">
        <v>399</v>
      </c>
      <c r="E186" s="288" t="s">
        <v>399</v>
      </c>
      <c r="F186" s="288" t="s">
        <v>399</v>
      </c>
      <c r="G186" s="288" t="s">
        <v>399</v>
      </c>
      <c r="H186" s="288"/>
      <c r="I186" s="288" t="s">
        <v>399</v>
      </c>
      <c r="J186" s="288" t="s">
        <v>399</v>
      </c>
      <c r="K186" s="288" t="s">
        <v>399</v>
      </c>
      <c r="L186" s="285" t="s">
        <v>399</v>
      </c>
    </row>
    <row r="187" spans="1:12" x14ac:dyDescent="0.25">
      <c r="A187" s="233" t="s">
        <v>682</v>
      </c>
      <c r="B187" s="255" t="s">
        <v>683</v>
      </c>
      <c r="C187" s="235" t="s">
        <v>879</v>
      </c>
      <c r="D187" s="286" t="s">
        <v>399</v>
      </c>
      <c r="E187" s="288" t="s">
        <v>399</v>
      </c>
      <c r="F187" s="288" t="s">
        <v>399</v>
      </c>
      <c r="G187" s="288" t="s">
        <v>399</v>
      </c>
      <c r="H187" s="288"/>
      <c r="I187" s="288" t="s">
        <v>399</v>
      </c>
      <c r="J187" s="288" t="s">
        <v>399</v>
      </c>
      <c r="K187" s="288" t="s">
        <v>399</v>
      </c>
      <c r="L187" s="285" t="s">
        <v>399</v>
      </c>
    </row>
    <row r="188" spans="1:12" x14ac:dyDescent="0.25">
      <c r="A188" s="233" t="s">
        <v>684</v>
      </c>
      <c r="B188" s="234" t="s">
        <v>244</v>
      </c>
      <c r="C188" s="235" t="s">
        <v>879</v>
      </c>
      <c r="D188" s="286">
        <v>12</v>
      </c>
      <c r="E188" s="288">
        <v>3</v>
      </c>
      <c r="F188" s="288">
        <v>15</v>
      </c>
      <c r="G188" s="288">
        <v>8</v>
      </c>
      <c r="H188" s="288"/>
      <c r="I188" s="288">
        <v>8.1999999999999993</v>
      </c>
      <c r="J188" s="288">
        <v>8.5</v>
      </c>
      <c r="K188" s="288">
        <v>8.6999999999999993</v>
      </c>
      <c r="L188" s="285">
        <v>33.5</v>
      </c>
    </row>
    <row r="189" spans="1:12" x14ac:dyDescent="0.25">
      <c r="A189" s="233" t="s">
        <v>685</v>
      </c>
      <c r="B189" s="289" t="s">
        <v>686</v>
      </c>
      <c r="C189" s="235" t="s">
        <v>879</v>
      </c>
      <c r="D189" s="286">
        <v>578.6</v>
      </c>
      <c r="E189" s="287">
        <v>1222.3</v>
      </c>
      <c r="F189" s="287">
        <v>1295.2</v>
      </c>
      <c r="G189" s="287">
        <v>1252.3</v>
      </c>
      <c r="H189" s="287"/>
      <c r="I189" s="287">
        <v>1333.6</v>
      </c>
      <c r="J189" s="287">
        <v>1357.7</v>
      </c>
      <c r="K189" s="290">
        <v>1347.8</v>
      </c>
      <c r="L189" s="285">
        <v>5291.3</v>
      </c>
    </row>
    <row r="190" spans="1:12" x14ac:dyDescent="0.25">
      <c r="A190" s="233" t="s">
        <v>687</v>
      </c>
      <c r="B190" s="276" t="s">
        <v>688</v>
      </c>
      <c r="C190" s="235" t="s">
        <v>879</v>
      </c>
      <c r="D190" s="286">
        <v>286.89999999999998</v>
      </c>
      <c r="E190" s="288">
        <v>715.8</v>
      </c>
      <c r="F190" s="288">
        <v>763.6</v>
      </c>
      <c r="G190" s="288">
        <v>692.8</v>
      </c>
      <c r="H190" s="288"/>
      <c r="I190" s="288">
        <v>719.2</v>
      </c>
      <c r="J190" s="288">
        <v>730.5</v>
      </c>
      <c r="K190" s="288">
        <v>712.5</v>
      </c>
      <c r="L190" s="285">
        <v>2855</v>
      </c>
    </row>
    <row r="191" spans="1:12" x14ac:dyDescent="0.25">
      <c r="A191" s="233" t="s">
        <v>689</v>
      </c>
      <c r="B191" s="276" t="s">
        <v>690</v>
      </c>
      <c r="C191" s="235" t="s">
        <v>879</v>
      </c>
      <c r="D191" s="286">
        <v>68.7</v>
      </c>
      <c r="E191" s="288">
        <v>135.80000000000001</v>
      </c>
      <c r="F191" s="288">
        <v>52.4</v>
      </c>
      <c r="G191" s="288">
        <v>134.1</v>
      </c>
      <c r="H191" s="288"/>
      <c r="I191" s="288">
        <v>178.5</v>
      </c>
      <c r="J191" s="288">
        <v>183.9</v>
      </c>
      <c r="K191" s="288">
        <v>189.4</v>
      </c>
      <c r="L191" s="285">
        <v>685.9</v>
      </c>
    </row>
    <row r="192" spans="1:12" x14ac:dyDescent="0.25">
      <c r="A192" s="233" t="s">
        <v>691</v>
      </c>
      <c r="B192" s="255" t="s">
        <v>432</v>
      </c>
      <c r="C192" s="235" t="s">
        <v>879</v>
      </c>
      <c r="D192" s="286" t="s">
        <v>399</v>
      </c>
      <c r="E192" s="288" t="s">
        <v>399</v>
      </c>
      <c r="F192" s="288" t="s">
        <v>399</v>
      </c>
      <c r="G192" s="288" t="s">
        <v>399</v>
      </c>
      <c r="H192" s="288"/>
      <c r="I192" s="288" t="s">
        <v>399</v>
      </c>
      <c r="J192" s="288" t="s">
        <v>399</v>
      </c>
      <c r="K192" s="288" t="s">
        <v>399</v>
      </c>
      <c r="L192" s="285" t="s">
        <v>399</v>
      </c>
    </row>
    <row r="193" spans="1:12" x14ac:dyDescent="0.25">
      <c r="A193" s="233" t="s">
        <v>692</v>
      </c>
      <c r="B193" s="255" t="s">
        <v>693</v>
      </c>
      <c r="C193" s="235" t="s">
        <v>879</v>
      </c>
      <c r="D193" s="286">
        <v>68.7</v>
      </c>
      <c r="E193" s="288">
        <v>135.80000000000001</v>
      </c>
      <c r="F193" s="288">
        <v>52.4</v>
      </c>
      <c r="G193" s="288">
        <v>134.1</v>
      </c>
      <c r="H193" s="288"/>
      <c r="I193" s="288">
        <v>178.5</v>
      </c>
      <c r="J193" s="288">
        <v>183.9</v>
      </c>
      <c r="K193" s="288">
        <v>189.4</v>
      </c>
      <c r="L193" s="285">
        <v>685.9</v>
      </c>
    </row>
    <row r="194" spans="1:12" x14ac:dyDescent="0.25">
      <c r="A194" s="233" t="s">
        <v>694</v>
      </c>
      <c r="B194" s="255" t="s">
        <v>695</v>
      </c>
      <c r="C194" s="235" t="s">
        <v>879</v>
      </c>
      <c r="D194" s="286" t="s">
        <v>399</v>
      </c>
      <c r="E194" s="288" t="s">
        <v>399</v>
      </c>
      <c r="F194" s="288" t="s">
        <v>399</v>
      </c>
      <c r="G194" s="288" t="s">
        <v>399</v>
      </c>
      <c r="H194" s="288"/>
      <c r="I194" s="288" t="s">
        <v>399</v>
      </c>
      <c r="J194" s="288" t="s">
        <v>399</v>
      </c>
      <c r="K194" s="288" t="s">
        <v>399</v>
      </c>
      <c r="L194" s="285" t="s">
        <v>399</v>
      </c>
    </row>
    <row r="195" spans="1:12" ht="31.5" x14ac:dyDescent="0.25">
      <c r="A195" s="233" t="s">
        <v>696</v>
      </c>
      <c r="B195" s="276" t="s">
        <v>697</v>
      </c>
      <c r="C195" s="235" t="s">
        <v>879</v>
      </c>
      <c r="D195" s="286">
        <v>5.4</v>
      </c>
      <c r="E195" s="288">
        <v>6.4</v>
      </c>
      <c r="F195" s="288">
        <v>4.5999999999999996</v>
      </c>
      <c r="G195" s="288">
        <v>9</v>
      </c>
      <c r="H195" s="288"/>
      <c r="I195" s="288">
        <v>9.3000000000000007</v>
      </c>
      <c r="J195" s="288">
        <v>9.6</v>
      </c>
      <c r="K195" s="288">
        <v>9.8000000000000007</v>
      </c>
      <c r="L195" s="285">
        <v>37.700000000000003</v>
      </c>
    </row>
    <row r="196" spans="1:12" ht="31.5" x14ac:dyDescent="0.25">
      <c r="A196" s="233" t="s">
        <v>698</v>
      </c>
      <c r="B196" s="276" t="s">
        <v>699</v>
      </c>
      <c r="C196" s="235" t="s">
        <v>879</v>
      </c>
      <c r="D196" s="286" t="s">
        <v>399</v>
      </c>
      <c r="E196" s="288" t="s">
        <v>399</v>
      </c>
      <c r="F196" s="288" t="s">
        <v>399</v>
      </c>
      <c r="G196" s="288" t="s">
        <v>399</v>
      </c>
      <c r="H196" s="288"/>
      <c r="I196" s="288" t="s">
        <v>399</v>
      </c>
      <c r="J196" s="288" t="s">
        <v>399</v>
      </c>
      <c r="K196" s="288" t="s">
        <v>399</v>
      </c>
      <c r="L196" s="285" t="s">
        <v>399</v>
      </c>
    </row>
    <row r="197" spans="1:12" x14ac:dyDescent="0.25">
      <c r="A197" s="233" t="s">
        <v>700</v>
      </c>
      <c r="B197" s="276" t="s">
        <v>701</v>
      </c>
      <c r="C197" s="235" t="s">
        <v>879</v>
      </c>
      <c r="D197" s="286" t="s">
        <v>399</v>
      </c>
      <c r="E197" s="288" t="s">
        <v>399</v>
      </c>
      <c r="F197" s="288" t="s">
        <v>399</v>
      </c>
      <c r="G197" s="288" t="s">
        <v>399</v>
      </c>
      <c r="H197" s="288"/>
      <c r="I197" s="288" t="s">
        <v>399</v>
      </c>
      <c r="J197" s="288" t="s">
        <v>399</v>
      </c>
      <c r="K197" s="288" t="s">
        <v>399</v>
      </c>
      <c r="L197" s="285" t="s">
        <v>399</v>
      </c>
    </row>
    <row r="198" spans="1:12" x14ac:dyDescent="0.25">
      <c r="A198" s="233" t="s">
        <v>702</v>
      </c>
      <c r="B198" s="276" t="s">
        <v>703</v>
      </c>
      <c r="C198" s="235" t="s">
        <v>879</v>
      </c>
      <c r="D198" s="291">
        <v>87.5</v>
      </c>
      <c r="E198" s="292">
        <v>116.2</v>
      </c>
      <c r="F198" s="292">
        <v>133.9</v>
      </c>
      <c r="G198" s="288">
        <v>136.4</v>
      </c>
      <c r="H198" s="288"/>
      <c r="I198" s="288">
        <v>141.69999999999999</v>
      </c>
      <c r="J198" s="288">
        <v>145.80000000000001</v>
      </c>
      <c r="K198" s="288">
        <v>150.30000000000001</v>
      </c>
      <c r="L198" s="285">
        <v>574.20000000000005</v>
      </c>
    </row>
    <row r="199" spans="1:12" x14ac:dyDescent="0.25">
      <c r="A199" s="233" t="s">
        <v>704</v>
      </c>
      <c r="B199" s="276" t="s">
        <v>705</v>
      </c>
      <c r="C199" s="235" t="s">
        <v>879</v>
      </c>
      <c r="D199" s="293">
        <v>33.299999999999997</v>
      </c>
      <c r="E199" s="292">
        <v>29.2</v>
      </c>
      <c r="F199" s="292">
        <v>38.1</v>
      </c>
      <c r="G199" s="288">
        <v>38.9</v>
      </c>
      <c r="H199" s="288"/>
      <c r="I199" s="288">
        <v>40.4</v>
      </c>
      <c r="J199" s="288">
        <v>41.5</v>
      </c>
      <c r="K199" s="288">
        <v>42.8</v>
      </c>
      <c r="L199" s="285">
        <v>163.6</v>
      </c>
    </row>
    <row r="200" spans="1:12" x14ac:dyDescent="0.25">
      <c r="A200" s="233" t="s">
        <v>706</v>
      </c>
      <c r="B200" s="276" t="s">
        <v>707</v>
      </c>
      <c r="C200" s="235" t="s">
        <v>879</v>
      </c>
      <c r="D200" s="286">
        <v>27.1</v>
      </c>
      <c r="E200" s="288">
        <v>43.5</v>
      </c>
      <c r="F200" s="288">
        <v>52.9</v>
      </c>
      <c r="G200" s="288">
        <v>38.700000000000003</v>
      </c>
      <c r="H200" s="288"/>
      <c r="I200" s="288">
        <v>41</v>
      </c>
      <c r="J200" s="288">
        <v>43.7</v>
      </c>
      <c r="K200" s="288">
        <v>53</v>
      </c>
      <c r="L200" s="285">
        <v>176.4</v>
      </c>
    </row>
    <row r="201" spans="1:12" x14ac:dyDescent="0.25">
      <c r="A201" s="233" t="s">
        <v>708</v>
      </c>
      <c r="B201" s="255" t="s">
        <v>709</v>
      </c>
      <c r="C201" s="235" t="s">
        <v>879</v>
      </c>
      <c r="D201" s="286" t="s">
        <v>399</v>
      </c>
      <c r="E201" s="288">
        <v>0.1</v>
      </c>
      <c r="F201" s="288">
        <v>0.1</v>
      </c>
      <c r="G201" s="288">
        <v>4</v>
      </c>
      <c r="H201" s="288"/>
      <c r="I201" s="288">
        <v>3.8</v>
      </c>
      <c r="J201" s="288">
        <v>2.1</v>
      </c>
      <c r="K201" s="288">
        <v>1.7</v>
      </c>
      <c r="L201" s="285">
        <v>11.6</v>
      </c>
    </row>
    <row r="202" spans="1:12" x14ac:dyDescent="0.25">
      <c r="A202" s="233" t="s">
        <v>710</v>
      </c>
      <c r="B202" s="276" t="s">
        <v>711</v>
      </c>
      <c r="C202" s="235" t="s">
        <v>879</v>
      </c>
      <c r="D202" s="286">
        <v>51.9</v>
      </c>
      <c r="E202" s="288">
        <v>103.9</v>
      </c>
      <c r="F202" s="288">
        <v>114</v>
      </c>
      <c r="G202" s="288">
        <v>86.1</v>
      </c>
      <c r="H202" s="288"/>
      <c r="I202" s="288">
        <v>88.7</v>
      </c>
      <c r="J202" s="288">
        <v>91.4</v>
      </c>
      <c r="K202" s="288">
        <v>94.1</v>
      </c>
      <c r="L202" s="285">
        <v>360.4</v>
      </c>
    </row>
    <row r="203" spans="1:12" x14ac:dyDescent="0.25">
      <c r="A203" s="233" t="s">
        <v>712</v>
      </c>
      <c r="B203" s="276" t="s">
        <v>713</v>
      </c>
      <c r="C203" s="235" t="s">
        <v>879</v>
      </c>
      <c r="D203" s="286" t="s">
        <v>399</v>
      </c>
      <c r="E203" s="288" t="s">
        <v>399</v>
      </c>
      <c r="F203" s="288" t="s">
        <v>399</v>
      </c>
      <c r="G203" s="288" t="s">
        <v>399</v>
      </c>
      <c r="H203" s="288"/>
      <c r="I203" s="288" t="s">
        <v>399</v>
      </c>
      <c r="J203" s="288" t="s">
        <v>399</v>
      </c>
      <c r="K203" s="288" t="s">
        <v>399</v>
      </c>
      <c r="L203" s="285" t="s">
        <v>399</v>
      </c>
    </row>
    <row r="204" spans="1:12" x14ac:dyDescent="0.25">
      <c r="A204" s="233" t="s">
        <v>714</v>
      </c>
      <c r="B204" s="276" t="s">
        <v>715</v>
      </c>
      <c r="C204" s="235" t="s">
        <v>879</v>
      </c>
      <c r="D204" s="286">
        <v>0.1</v>
      </c>
      <c r="E204" s="288">
        <v>9.6999999999999993</v>
      </c>
      <c r="F204" s="288">
        <v>10.1</v>
      </c>
      <c r="G204" s="288">
        <v>5.3</v>
      </c>
      <c r="H204" s="288"/>
      <c r="I204" s="288">
        <v>2.9</v>
      </c>
      <c r="J204" s="288">
        <v>1.4</v>
      </c>
      <c r="K204" s="288">
        <v>1.4</v>
      </c>
      <c r="L204" s="285">
        <v>11</v>
      </c>
    </row>
    <row r="205" spans="1:12" ht="31.5" x14ac:dyDescent="0.25">
      <c r="A205" s="233" t="s">
        <v>716</v>
      </c>
      <c r="B205" s="276" t="s">
        <v>717</v>
      </c>
      <c r="C205" s="235" t="s">
        <v>879</v>
      </c>
      <c r="D205" s="286" t="s">
        <v>399</v>
      </c>
      <c r="E205" s="288" t="s">
        <v>399</v>
      </c>
      <c r="F205" s="288" t="s">
        <v>399</v>
      </c>
      <c r="G205" s="288" t="s">
        <v>399</v>
      </c>
      <c r="H205" s="288"/>
      <c r="I205" s="288" t="s">
        <v>399</v>
      </c>
      <c r="J205" s="288" t="s">
        <v>399</v>
      </c>
      <c r="K205" s="288" t="s">
        <v>399</v>
      </c>
      <c r="L205" s="285" t="s">
        <v>399</v>
      </c>
    </row>
    <row r="206" spans="1:12" x14ac:dyDescent="0.25">
      <c r="A206" s="233" t="s">
        <v>718</v>
      </c>
      <c r="B206" s="276" t="s">
        <v>719</v>
      </c>
      <c r="C206" s="235" t="s">
        <v>879</v>
      </c>
      <c r="D206" s="286">
        <v>17.7</v>
      </c>
      <c r="E206" s="288">
        <v>61.9</v>
      </c>
      <c r="F206" s="288">
        <v>125.6</v>
      </c>
      <c r="G206" s="288">
        <v>110.9</v>
      </c>
      <c r="H206" s="288"/>
      <c r="I206" s="288">
        <v>111.8</v>
      </c>
      <c r="J206" s="288">
        <v>110</v>
      </c>
      <c r="K206" s="288">
        <v>94.5</v>
      </c>
      <c r="L206" s="285">
        <v>427.2</v>
      </c>
    </row>
    <row r="207" spans="1:12" x14ac:dyDescent="0.25">
      <c r="A207" s="233" t="s">
        <v>720</v>
      </c>
      <c r="B207" s="289" t="s">
        <v>721</v>
      </c>
      <c r="C207" s="235" t="s">
        <v>879</v>
      </c>
      <c r="D207" s="286" t="s">
        <v>399</v>
      </c>
      <c r="E207" s="288" t="s">
        <v>399</v>
      </c>
      <c r="F207" s="288" t="s">
        <v>399</v>
      </c>
      <c r="G207" s="288" t="s">
        <v>399</v>
      </c>
      <c r="H207" s="288"/>
      <c r="I207" s="288" t="s">
        <v>399</v>
      </c>
      <c r="J207" s="288" t="s">
        <v>399</v>
      </c>
      <c r="K207" s="288" t="s">
        <v>399</v>
      </c>
      <c r="L207" s="285" t="s">
        <v>399</v>
      </c>
    </row>
    <row r="208" spans="1:12" x14ac:dyDescent="0.25">
      <c r="A208" s="233" t="s">
        <v>722</v>
      </c>
      <c r="B208" s="276" t="s">
        <v>723</v>
      </c>
      <c r="C208" s="235" t="s">
        <v>879</v>
      </c>
      <c r="D208" s="286" t="s">
        <v>399</v>
      </c>
      <c r="E208" s="288" t="s">
        <v>399</v>
      </c>
      <c r="F208" s="288" t="s">
        <v>399</v>
      </c>
      <c r="G208" s="288" t="s">
        <v>399</v>
      </c>
      <c r="H208" s="288"/>
      <c r="I208" s="288" t="s">
        <v>399</v>
      </c>
      <c r="J208" s="288" t="s">
        <v>399</v>
      </c>
      <c r="K208" s="288" t="s">
        <v>399</v>
      </c>
      <c r="L208" s="285" t="s">
        <v>399</v>
      </c>
    </row>
    <row r="209" spans="1:12" x14ac:dyDescent="0.25">
      <c r="A209" s="233" t="s">
        <v>724</v>
      </c>
      <c r="B209" s="276" t="s">
        <v>885</v>
      </c>
      <c r="C209" s="235" t="s">
        <v>879</v>
      </c>
      <c r="D209" s="286" t="s">
        <v>399</v>
      </c>
      <c r="E209" s="288" t="s">
        <v>399</v>
      </c>
      <c r="F209" s="288" t="s">
        <v>399</v>
      </c>
      <c r="G209" s="288" t="s">
        <v>399</v>
      </c>
      <c r="H209" s="288"/>
      <c r="I209" s="288" t="s">
        <v>399</v>
      </c>
      <c r="J209" s="288" t="s">
        <v>399</v>
      </c>
      <c r="K209" s="288" t="s">
        <v>399</v>
      </c>
      <c r="L209" s="285" t="s">
        <v>399</v>
      </c>
    </row>
    <row r="210" spans="1:12" ht="31.5" x14ac:dyDescent="0.25">
      <c r="A210" s="233" t="s">
        <v>725</v>
      </c>
      <c r="B210" s="255" t="s">
        <v>726</v>
      </c>
      <c r="C210" s="235" t="s">
        <v>879</v>
      </c>
      <c r="D210" s="286" t="s">
        <v>399</v>
      </c>
      <c r="E210" s="288" t="s">
        <v>399</v>
      </c>
      <c r="F210" s="288" t="s">
        <v>399</v>
      </c>
      <c r="G210" s="288" t="s">
        <v>399</v>
      </c>
      <c r="H210" s="288"/>
      <c r="I210" s="288" t="s">
        <v>399</v>
      </c>
      <c r="J210" s="288" t="s">
        <v>399</v>
      </c>
      <c r="K210" s="288" t="s">
        <v>399</v>
      </c>
      <c r="L210" s="285" t="s">
        <v>399</v>
      </c>
    </row>
    <row r="211" spans="1:12" x14ac:dyDescent="0.25">
      <c r="A211" s="233" t="s">
        <v>727</v>
      </c>
      <c r="B211" s="263" t="s">
        <v>638</v>
      </c>
      <c r="C211" s="235" t="s">
        <v>879</v>
      </c>
      <c r="D211" s="286" t="s">
        <v>399</v>
      </c>
      <c r="E211" s="288" t="s">
        <v>399</v>
      </c>
      <c r="F211" s="288" t="s">
        <v>399</v>
      </c>
      <c r="G211" s="288" t="s">
        <v>399</v>
      </c>
      <c r="H211" s="288"/>
      <c r="I211" s="288" t="s">
        <v>399</v>
      </c>
      <c r="J211" s="288" t="s">
        <v>399</v>
      </c>
      <c r="K211" s="288" t="s">
        <v>399</v>
      </c>
      <c r="L211" s="285" t="s">
        <v>399</v>
      </c>
    </row>
    <row r="212" spans="1:12" x14ac:dyDescent="0.25">
      <c r="A212" s="233" t="s">
        <v>728</v>
      </c>
      <c r="B212" s="263" t="s">
        <v>640</v>
      </c>
      <c r="C212" s="235" t="s">
        <v>879</v>
      </c>
      <c r="D212" s="286" t="s">
        <v>399</v>
      </c>
      <c r="E212" s="288" t="s">
        <v>399</v>
      </c>
      <c r="F212" s="288" t="s">
        <v>399</v>
      </c>
      <c r="G212" s="288" t="s">
        <v>399</v>
      </c>
      <c r="H212" s="288"/>
      <c r="I212" s="288" t="s">
        <v>399</v>
      </c>
      <c r="J212" s="288" t="s">
        <v>399</v>
      </c>
      <c r="K212" s="288" t="s">
        <v>399</v>
      </c>
      <c r="L212" s="285" t="s">
        <v>399</v>
      </c>
    </row>
    <row r="213" spans="1:12" x14ac:dyDescent="0.25">
      <c r="A213" s="233" t="s">
        <v>729</v>
      </c>
      <c r="B213" s="276" t="s">
        <v>730</v>
      </c>
      <c r="C213" s="235" t="s">
        <v>879</v>
      </c>
      <c r="D213" s="286" t="s">
        <v>399</v>
      </c>
      <c r="E213" s="288" t="s">
        <v>399</v>
      </c>
      <c r="F213" s="288" t="s">
        <v>399</v>
      </c>
      <c r="G213" s="288" t="s">
        <v>399</v>
      </c>
      <c r="H213" s="288"/>
      <c r="I213" s="288" t="s">
        <v>399</v>
      </c>
      <c r="J213" s="288" t="s">
        <v>399</v>
      </c>
      <c r="K213" s="288" t="s">
        <v>399</v>
      </c>
      <c r="L213" s="285" t="s">
        <v>399</v>
      </c>
    </row>
    <row r="214" spans="1:12" x14ac:dyDescent="0.25">
      <c r="A214" s="233" t="s">
        <v>731</v>
      </c>
      <c r="B214" s="289" t="s">
        <v>732</v>
      </c>
      <c r="C214" s="235" t="s">
        <v>879</v>
      </c>
      <c r="D214" s="286">
        <v>0.8</v>
      </c>
      <c r="E214" s="287">
        <v>14.2</v>
      </c>
      <c r="F214" s="287">
        <v>28.1</v>
      </c>
      <c r="G214" s="287">
        <v>26.8</v>
      </c>
      <c r="H214" s="287"/>
      <c r="I214" s="287">
        <v>26.2</v>
      </c>
      <c r="J214" s="287">
        <v>11.5</v>
      </c>
      <c r="K214" s="287">
        <v>10</v>
      </c>
      <c r="L214" s="285">
        <v>74.5</v>
      </c>
    </row>
    <row r="215" spans="1:12" x14ac:dyDescent="0.25">
      <c r="A215" s="233" t="s">
        <v>733</v>
      </c>
      <c r="B215" s="276" t="s">
        <v>734</v>
      </c>
      <c r="C215" s="235" t="s">
        <v>879</v>
      </c>
      <c r="D215" s="286">
        <v>0.8</v>
      </c>
      <c r="E215" s="287">
        <v>14.2</v>
      </c>
      <c r="F215" s="287">
        <v>28.1</v>
      </c>
      <c r="G215" s="287">
        <v>24.2</v>
      </c>
      <c r="H215" s="287"/>
      <c r="I215" s="287">
        <v>26.2</v>
      </c>
      <c r="J215" s="287">
        <v>11.5</v>
      </c>
      <c r="K215" s="287">
        <v>10</v>
      </c>
      <c r="L215" s="285">
        <v>71.900000000000006</v>
      </c>
    </row>
    <row r="216" spans="1:12" x14ac:dyDescent="0.25">
      <c r="A216" s="233" t="s">
        <v>735</v>
      </c>
      <c r="B216" s="255" t="s">
        <v>736</v>
      </c>
      <c r="C216" s="235" t="s">
        <v>879</v>
      </c>
      <c r="D216" s="291" t="s">
        <v>399</v>
      </c>
      <c r="E216" s="292" t="s">
        <v>399</v>
      </c>
      <c r="F216" s="292" t="s">
        <v>399</v>
      </c>
      <c r="G216" s="288">
        <v>13</v>
      </c>
      <c r="H216" s="288"/>
      <c r="I216" s="288">
        <v>13</v>
      </c>
      <c r="J216" s="288" t="s">
        <v>399</v>
      </c>
      <c r="K216" s="288" t="s">
        <v>399</v>
      </c>
      <c r="L216" s="285">
        <v>26</v>
      </c>
    </row>
    <row r="217" spans="1:12" x14ac:dyDescent="0.25">
      <c r="A217" s="233" t="s">
        <v>737</v>
      </c>
      <c r="B217" s="255" t="s">
        <v>738</v>
      </c>
      <c r="C217" s="235" t="s">
        <v>879</v>
      </c>
      <c r="D217" s="286">
        <v>0.3</v>
      </c>
      <c r="E217" s="294">
        <v>13.4</v>
      </c>
      <c r="F217" s="294">
        <v>24.3</v>
      </c>
      <c r="G217" s="288">
        <v>9</v>
      </c>
      <c r="H217" s="288"/>
      <c r="I217" s="288">
        <v>10.7</v>
      </c>
      <c r="J217" s="288">
        <v>9.4</v>
      </c>
      <c r="K217" s="288">
        <v>7.7</v>
      </c>
      <c r="L217" s="285">
        <v>36.799999999999997</v>
      </c>
    </row>
    <row r="218" spans="1:12" ht="31.5" x14ac:dyDescent="0.25">
      <c r="A218" s="233" t="s">
        <v>739</v>
      </c>
      <c r="B218" s="255" t="s">
        <v>740</v>
      </c>
      <c r="C218" s="235" t="s">
        <v>879</v>
      </c>
      <c r="D218" s="286" t="s">
        <v>399</v>
      </c>
      <c r="E218" s="294" t="s">
        <v>399</v>
      </c>
      <c r="F218" s="294" t="s">
        <v>399</v>
      </c>
      <c r="G218" s="288" t="s">
        <v>399</v>
      </c>
      <c r="H218" s="288"/>
      <c r="I218" s="288" t="s">
        <v>399</v>
      </c>
      <c r="J218" s="288" t="s">
        <v>399</v>
      </c>
      <c r="K218" s="288" t="s">
        <v>399</v>
      </c>
      <c r="L218" s="285" t="s">
        <v>399</v>
      </c>
    </row>
    <row r="219" spans="1:12" x14ac:dyDescent="0.25">
      <c r="A219" s="233" t="s">
        <v>741</v>
      </c>
      <c r="B219" s="255" t="s">
        <v>742</v>
      </c>
      <c r="C219" s="235" t="s">
        <v>879</v>
      </c>
      <c r="D219" s="286">
        <v>0.4</v>
      </c>
      <c r="E219" s="294">
        <v>0.8</v>
      </c>
      <c r="F219" s="294">
        <v>3.8</v>
      </c>
      <c r="G219" s="288">
        <v>2.2000000000000002</v>
      </c>
      <c r="H219" s="288"/>
      <c r="I219" s="288">
        <v>2.5</v>
      </c>
      <c r="J219" s="288">
        <v>2.1</v>
      </c>
      <c r="K219" s="288">
        <v>2.2999999999999998</v>
      </c>
      <c r="L219" s="285">
        <v>9.1</v>
      </c>
    </row>
    <row r="220" spans="1:12" x14ac:dyDescent="0.25">
      <c r="A220" s="233" t="s">
        <v>743</v>
      </c>
      <c r="B220" s="255" t="s">
        <v>744</v>
      </c>
      <c r="C220" s="235" t="s">
        <v>879</v>
      </c>
      <c r="D220" s="286" t="s">
        <v>399</v>
      </c>
      <c r="E220" s="288" t="s">
        <v>399</v>
      </c>
      <c r="F220" s="288" t="s">
        <v>399</v>
      </c>
      <c r="G220" s="288" t="s">
        <v>399</v>
      </c>
      <c r="H220" s="288"/>
      <c r="I220" s="288" t="s">
        <v>399</v>
      </c>
      <c r="J220" s="288" t="s">
        <v>399</v>
      </c>
      <c r="K220" s="288" t="s">
        <v>399</v>
      </c>
      <c r="L220" s="285" t="s">
        <v>399</v>
      </c>
    </row>
    <row r="221" spans="1:12" x14ac:dyDescent="0.25">
      <c r="A221" s="233" t="s">
        <v>745</v>
      </c>
      <c r="B221" s="255" t="s">
        <v>746</v>
      </c>
      <c r="C221" s="235" t="s">
        <v>879</v>
      </c>
      <c r="D221" s="286" t="s">
        <v>399</v>
      </c>
      <c r="E221" s="288" t="s">
        <v>399</v>
      </c>
      <c r="F221" s="288" t="s">
        <v>399</v>
      </c>
      <c r="G221" s="288" t="s">
        <v>399</v>
      </c>
      <c r="H221" s="288"/>
      <c r="I221" s="288" t="s">
        <v>399</v>
      </c>
      <c r="J221" s="288" t="s">
        <v>399</v>
      </c>
      <c r="K221" s="288" t="s">
        <v>399</v>
      </c>
      <c r="L221" s="285" t="s">
        <v>399</v>
      </c>
    </row>
    <row r="222" spans="1:12" x14ac:dyDescent="0.25">
      <c r="A222" s="233" t="s">
        <v>747</v>
      </c>
      <c r="B222" s="276" t="s">
        <v>748</v>
      </c>
      <c r="C222" s="235" t="s">
        <v>879</v>
      </c>
      <c r="D222" s="286" t="s">
        <v>399</v>
      </c>
      <c r="E222" s="288" t="s">
        <v>399</v>
      </c>
      <c r="F222" s="288" t="s">
        <v>399</v>
      </c>
      <c r="G222" s="288">
        <v>2.6</v>
      </c>
      <c r="H222" s="288"/>
      <c r="I222" s="288" t="s">
        <v>399</v>
      </c>
      <c r="J222" s="288" t="s">
        <v>399</v>
      </c>
      <c r="K222" s="288" t="s">
        <v>399</v>
      </c>
      <c r="L222" s="285">
        <v>2.6</v>
      </c>
    </row>
    <row r="223" spans="1:12" x14ac:dyDescent="0.25">
      <c r="A223" s="233" t="s">
        <v>749</v>
      </c>
      <c r="B223" s="276" t="s">
        <v>750</v>
      </c>
      <c r="C223" s="235" t="s">
        <v>879</v>
      </c>
      <c r="D223" s="286" t="s">
        <v>399</v>
      </c>
      <c r="E223" s="288" t="s">
        <v>399</v>
      </c>
      <c r="F223" s="288" t="s">
        <v>399</v>
      </c>
      <c r="G223" s="288" t="s">
        <v>399</v>
      </c>
      <c r="H223" s="288"/>
      <c r="I223" s="288" t="s">
        <v>399</v>
      </c>
      <c r="J223" s="288" t="s">
        <v>399</v>
      </c>
      <c r="K223" s="288" t="s">
        <v>399</v>
      </c>
      <c r="L223" s="285" t="s">
        <v>399</v>
      </c>
    </row>
    <row r="224" spans="1:12" x14ac:dyDescent="0.25">
      <c r="A224" s="233" t="s">
        <v>751</v>
      </c>
      <c r="B224" s="276" t="s">
        <v>306</v>
      </c>
      <c r="C224" s="235" t="s">
        <v>399</v>
      </c>
      <c r="D224" s="286" t="s">
        <v>399</v>
      </c>
      <c r="E224" s="288" t="s">
        <v>399</v>
      </c>
      <c r="F224" s="288" t="s">
        <v>399</v>
      </c>
      <c r="G224" s="288" t="s">
        <v>399</v>
      </c>
      <c r="H224" s="288"/>
      <c r="I224" s="288" t="s">
        <v>399</v>
      </c>
      <c r="J224" s="288" t="s">
        <v>399</v>
      </c>
      <c r="K224" s="288" t="s">
        <v>399</v>
      </c>
      <c r="L224" s="285" t="s">
        <v>399</v>
      </c>
    </row>
    <row r="225" spans="1:12" ht="31.5" x14ac:dyDescent="0.25">
      <c r="A225" s="233" t="s">
        <v>752</v>
      </c>
      <c r="B225" s="276" t="s">
        <v>753</v>
      </c>
      <c r="C225" s="235" t="s">
        <v>879</v>
      </c>
      <c r="D225" s="286" t="s">
        <v>399</v>
      </c>
      <c r="E225" s="288" t="s">
        <v>399</v>
      </c>
      <c r="F225" s="288" t="s">
        <v>399</v>
      </c>
      <c r="G225" s="288" t="s">
        <v>399</v>
      </c>
      <c r="H225" s="288"/>
      <c r="I225" s="288" t="s">
        <v>399</v>
      </c>
      <c r="J225" s="288" t="s">
        <v>399</v>
      </c>
      <c r="K225" s="288" t="s">
        <v>399</v>
      </c>
      <c r="L225" s="285" t="s">
        <v>399</v>
      </c>
    </row>
    <row r="226" spans="1:12" x14ac:dyDescent="0.25">
      <c r="A226" s="233" t="s">
        <v>754</v>
      </c>
      <c r="B226" s="289" t="s">
        <v>755</v>
      </c>
      <c r="C226" s="235" t="s">
        <v>879</v>
      </c>
      <c r="D226" s="286">
        <v>134.9</v>
      </c>
      <c r="E226" s="287">
        <v>260.89999999999998</v>
      </c>
      <c r="F226" s="287">
        <v>378.5</v>
      </c>
      <c r="G226" s="287">
        <v>69.8</v>
      </c>
      <c r="H226" s="287"/>
      <c r="I226" s="287">
        <v>62.2</v>
      </c>
      <c r="J226" s="287">
        <v>35.1</v>
      </c>
      <c r="K226" s="290" t="s">
        <v>399</v>
      </c>
      <c r="L226" s="285">
        <v>167.1</v>
      </c>
    </row>
    <row r="227" spans="1:12" x14ac:dyDescent="0.25">
      <c r="A227" s="233" t="s">
        <v>756</v>
      </c>
      <c r="B227" s="276" t="s">
        <v>757</v>
      </c>
      <c r="C227" s="235" t="s">
        <v>879</v>
      </c>
      <c r="D227" s="286" t="s">
        <v>399</v>
      </c>
      <c r="E227" s="288" t="s">
        <v>399</v>
      </c>
      <c r="F227" s="288" t="s">
        <v>399</v>
      </c>
      <c r="G227" s="288" t="s">
        <v>399</v>
      </c>
      <c r="H227" s="288"/>
      <c r="I227" s="288" t="s">
        <v>399</v>
      </c>
      <c r="J227" s="288" t="s">
        <v>399</v>
      </c>
      <c r="K227" s="295" t="s">
        <v>399</v>
      </c>
      <c r="L227" s="285" t="s">
        <v>399</v>
      </c>
    </row>
    <row r="228" spans="1:12" x14ac:dyDescent="0.25">
      <c r="A228" s="233" t="s">
        <v>758</v>
      </c>
      <c r="B228" s="276" t="s">
        <v>886</v>
      </c>
      <c r="C228" s="235" t="s">
        <v>879</v>
      </c>
      <c r="D228" s="286" t="s">
        <v>399</v>
      </c>
      <c r="E228" s="287" t="s">
        <v>399</v>
      </c>
      <c r="F228" s="287" t="s">
        <v>399</v>
      </c>
      <c r="G228" s="287" t="s">
        <v>399</v>
      </c>
      <c r="H228" s="287"/>
      <c r="I228" s="287" t="s">
        <v>399</v>
      </c>
      <c r="J228" s="287" t="s">
        <v>399</v>
      </c>
      <c r="K228" s="290" t="s">
        <v>399</v>
      </c>
      <c r="L228" s="285" t="s">
        <v>399</v>
      </c>
    </row>
    <row r="229" spans="1:12" x14ac:dyDescent="0.25">
      <c r="A229" s="233" t="s">
        <v>759</v>
      </c>
      <c r="B229" s="255" t="s">
        <v>760</v>
      </c>
      <c r="C229" s="235" t="s">
        <v>879</v>
      </c>
      <c r="D229" s="286" t="s">
        <v>399</v>
      </c>
      <c r="E229" s="288" t="s">
        <v>399</v>
      </c>
      <c r="F229" s="288" t="s">
        <v>399</v>
      </c>
      <c r="G229" s="288" t="s">
        <v>399</v>
      </c>
      <c r="H229" s="288"/>
      <c r="I229" s="288" t="s">
        <v>399</v>
      </c>
      <c r="J229" s="288" t="s">
        <v>399</v>
      </c>
      <c r="K229" s="295" t="s">
        <v>399</v>
      </c>
      <c r="L229" s="285" t="s">
        <v>399</v>
      </c>
    </row>
    <row r="230" spans="1:12" x14ac:dyDescent="0.25">
      <c r="A230" s="233" t="s">
        <v>761</v>
      </c>
      <c r="B230" s="255" t="s">
        <v>762</v>
      </c>
      <c r="C230" s="235" t="s">
        <v>879</v>
      </c>
      <c r="D230" s="286" t="s">
        <v>399</v>
      </c>
      <c r="E230" s="288" t="s">
        <v>399</v>
      </c>
      <c r="F230" s="288" t="s">
        <v>399</v>
      </c>
      <c r="G230" s="288" t="s">
        <v>399</v>
      </c>
      <c r="H230" s="288"/>
      <c r="I230" s="288" t="s">
        <v>399</v>
      </c>
      <c r="J230" s="288" t="s">
        <v>399</v>
      </c>
      <c r="K230" s="295" t="s">
        <v>399</v>
      </c>
      <c r="L230" s="285" t="s">
        <v>399</v>
      </c>
    </row>
    <row r="231" spans="1:12" x14ac:dyDescent="0.25">
      <c r="A231" s="233" t="s">
        <v>763</v>
      </c>
      <c r="B231" s="255" t="s">
        <v>376</v>
      </c>
      <c r="C231" s="235" t="s">
        <v>879</v>
      </c>
      <c r="D231" s="286" t="s">
        <v>399</v>
      </c>
      <c r="E231" s="288" t="s">
        <v>399</v>
      </c>
      <c r="F231" s="288" t="s">
        <v>399</v>
      </c>
      <c r="G231" s="288" t="s">
        <v>399</v>
      </c>
      <c r="H231" s="288"/>
      <c r="I231" s="288" t="s">
        <v>399</v>
      </c>
      <c r="J231" s="288" t="s">
        <v>399</v>
      </c>
      <c r="K231" s="295" t="s">
        <v>399</v>
      </c>
      <c r="L231" s="285" t="s">
        <v>399</v>
      </c>
    </row>
    <row r="232" spans="1:12" x14ac:dyDescent="0.25">
      <c r="A232" s="233" t="s">
        <v>764</v>
      </c>
      <c r="B232" s="276" t="s">
        <v>804</v>
      </c>
      <c r="C232" s="235" t="s">
        <v>879</v>
      </c>
      <c r="D232" s="286" t="s">
        <v>399</v>
      </c>
      <c r="E232" s="288" t="s">
        <v>399</v>
      </c>
      <c r="F232" s="288" t="s">
        <v>399</v>
      </c>
      <c r="G232" s="288" t="s">
        <v>399</v>
      </c>
      <c r="H232" s="288"/>
      <c r="I232" s="288" t="s">
        <v>399</v>
      </c>
      <c r="J232" s="288" t="s">
        <v>399</v>
      </c>
      <c r="K232" s="295" t="s">
        <v>399</v>
      </c>
      <c r="L232" s="285" t="s">
        <v>399</v>
      </c>
    </row>
    <row r="233" spans="1:12" x14ac:dyDescent="0.25">
      <c r="A233" s="233" t="s">
        <v>765</v>
      </c>
      <c r="B233" s="276" t="s">
        <v>766</v>
      </c>
      <c r="C233" s="235" t="s">
        <v>879</v>
      </c>
      <c r="D233" s="286" t="s">
        <v>399</v>
      </c>
      <c r="E233" s="287" t="s">
        <v>399</v>
      </c>
      <c r="F233" s="287" t="s">
        <v>399</v>
      </c>
      <c r="G233" s="287" t="s">
        <v>399</v>
      </c>
      <c r="H233" s="287"/>
      <c r="I233" s="287" t="s">
        <v>399</v>
      </c>
      <c r="J233" s="287" t="s">
        <v>399</v>
      </c>
      <c r="K233" s="290" t="s">
        <v>399</v>
      </c>
      <c r="L233" s="285" t="s">
        <v>399</v>
      </c>
    </row>
    <row r="234" spans="1:12" x14ac:dyDescent="0.25">
      <c r="A234" s="233" t="s">
        <v>767</v>
      </c>
      <c r="B234" s="255" t="s">
        <v>768</v>
      </c>
      <c r="C234" s="235" t="s">
        <v>879</v>
      </c>
      <c r="D234" s="286" t="s">
        <v>399</v>
      </c>
      <c r="E234" s="288" t="s">
        <v>399</v>
      </c>
      <c r="F234" s="288" t="s">
        <v>399</v>
      </c>
      <c r="G234" s="288" t="s">
        <v>399</v>
      </c>
      <c r="H234" s="288"/>
      <c r="I234" s="288" t="s">
        <v>399</v>
      </c>
      <c r="J234" s="288" t="s">
        <v>399</v>
      </c>
      <c r="K234" s="288" t="s">
        <v>399</v>
      </c>
      <c r="L234" s="285" t="s">
        <v>399</v>
      </c>
    </row>
    <row r="235" spans="1:12" x14ac:dyDescent="0.25">
      <c r="A235" s="233" t="s">
        <v>769</v>
      </c>
      <c r="B235" s="255" t="s">
        <v>770</v>
      </c>
      <c r="C235" s="235" t="s">
        <v>879</v>
      </c>
      <c r="D235" s="286" t="s">
        <v>399</v>
      </c>
      <c r="E235" s="288" t="s">
        <v>399</v>
      </c>
      <c r="F235" s="288" t="s">
        <v>399</v>
      </c>
      <c r="G235" s="288" t="s">
        <v>399</v>
      </c>
      <c r="H235" s="288"/>
      <c r="I235" s="288" t="s">
        <v>399</v>
      </c>
      <c r="J235" s="288" t="s">
        <v>399</v>
      </c>
      <c r="K235" s="288" t="s">
        <v>399</v>
      </c>
      <c r="L235" s="285" t="s">
        <v>399</v>
      </c>
    </row>
    <row r="236" spans="1:12" x14ac:dyDescent="0.25">
      <c r="A236" s="233" t="s">
        <v>771</v>
      </c>
      <c r="B236" s="276" t="s">
        <v>772</v>
      </c>
      <c r="C236" s="235" t="s">
        <v>879</v>
      </c>
      <c r="D236" s="286">
        <v>134.9</v>
      </c>
      <c r="E236" s="288">
        <v>260.89999999999998</v>
      </c>
      <c r="F236" s="288">
        <v>378.5</v>
      </c>
      <c r="G236" s="288">
        <v>69.8</v>
      </c>
      <c r="H236" s="288"/>
      <c r="I236" s="288">
        <v>62.2</v>
      </c>
      <c r="J236" s="288">
        <v>35.1</v>
      </c>
      <c r="K236" s="288" t="s">
        <v>399</v>
      </c>
      <c r="L236" s="285">
        <v>167.1</v>
      </c>
    </row>
    <row r="237" spans="1:12" x14ac:dyDescent="0.25">
      <c r="A237" s="233" t="s">
        <v>773</v>
      </c>
      <c r="B237" s="276" t="s">
        <v>774</v>
      </c>
      <c r="C237" s="235" t="s">
        <v>879</v>
      </c>
      <c r="D237" s="286" t="s">
        <v>399</v>
      </c>
      <c r="E237" s="288" t="s">
        <v>399</v>
      </c>
      <c r="F237" s="288" t="s">
        <v>399</v>
      </c>
      <c r="G237" s="288" t="s">
        <v>399</v>
      </c>
      <c r="H237" s="288"/>
      <c r="I237" s="288" t="s">
        <v>399</v>
      </c>
      <c r="J237" s="288" t="s">
        <v>399</v>
      </c>
      <c r="K237" s="288" t="s">
        <v>399</v>
      </c>
      <c r="L237" s="285" t="s">
        <v>399</v>
      </c>
    </row>
    <row r="238" spans="1:12" x14ac:dyDescent="0.25">
      <c r="A238" s="233" t="s">
        <v>775</v>
      </c>
      <c r="B238" s="276" t="s">
        <v>776</v>
      </c>
      <c r="C238" s="235" t="s">
        <v>879</v>
      </c>
      <c r="D238" s="286" t="s">
        <v>399</v>
      </c>
      <c r="E238" s="288" t="s">
        <v>399</v>
      </c>
      <c r="F238" s="288" t="s">
        <v>399</v>
      </c>
      <c r="G238" s="288" t="s">
        <v>399</v>
      </c>
      <c r="H238" s="288"/>
      <c r="I238" s="288" t="s">
        <v>399</v>
      </c>
      <c r="J238" s="288" t="s">
        <v>399</v>
      </c>
      <c r="K238" s="288" t="s">
        <v>399</v>
      </c>
      <c r="L238" s="285" t="s">
        <v>399</v>
      </c>
    </row>
    <row r="239" spans="1:12" x14ac:dyDescent="0.25">
      <c r="A239" s="233" t="s">
        <v>777</v>
      </c>
      <c r="B239" s="289" t="s">
        <v>778</v>
      </c>
      <c r="C239" s="235" t="s">
        <v>879</v>
      </c>
      <c r="D239" s="286" t="s">
        <v>399</v>
      </c>
      <c r="E239" s="287">
        <v>246.1</v>
      </c>
      <c r="F239" s="287">
        <v>248.7</v>
      </c>
      <c r="G239" s="287" t="s">
        <v>399</v>
      </c>
      <c r="H239" s="287"/>
      <c r="I239" s="287" t="s">
        <v>399</v>
      </c>
      <c r="J239" s="287" t="s">
        <v>399</v>
      </c>
      <c r="K239" s="290">
        <v>24.9</v>
      </c>
      <c r="L239" s="285">
        <v>24.9</v>
      </c>
    </row>
    <row r="240" spans="1:12" x14ac:dyDescent="0.25">
      <c r="A240" s="233" t="s">
        <v>779</v>
      </c>
      <c r="B240" s="276" t="s">
        <v>887</v>
      </c>
      <c r="C240" s="235" t="s">
        <v>879</v>
      </c>
      <c r="D240" s="286" t="s">
        <v>399</v>
      </c>
      <c r="E240" s="287">
        <v>246.1</v>
      </c>
      <c r="F240" s="287">
        <v>248.7</v>
      </c>
      <c r="G240" s="287" t="s">
        <v>399</v>
      </c>
      <c r="H240" s="287"/>
      <c r="I240" s="287" t="s">
        <v>399</v>
      </c>
      <c r="J240" s="287" t="s">
        <v>399</v>
      </c>
      <c r="K240" s="290">
        <v>24.9</v>
      </c>
      <c r="L240" s="285">
        <v>24.9</v>
      </c>
    </row>
    <row r="241" spans="1:12" x14ac:dyDescent="0.25">
      <c r="A241" s="233" t="s">
        <v>780</v>
      </c>
      <c r="B241" s="255" t="s">
        <v>760</v>
      </c>
      <c r="C241" s="235" t="s">
        <v>879</v>
      </c>
      <c r="D241" s="286" t="s">
        <v>399</v>
      </c>
      <c r="E241" s="287">
        <v>246.1</v>
      </c>
      <c r="F241" s="287">
        <v>248.7</v>
      </c>
      <c r="G241" s="287" t="s">
        <v>399</v>
      </c>
      <c r="H241" s="287"/>
      <c r="I241" s="287" t="s">
        <v>399</v>
      </c>
      <c r="J241" s="287" t="s">
        <v>399</v>
      </c>
      <c r="K241" s="290">
        <v>24.9</v>
      </c>
      <c r="L241" s="285">
        <v>24.9</v>
      </c>
    </row>
    <row r="242" spans="1:12" x14ac:dyDescent="0.25">
      <c r="A242" s="233" t="s">
        <v>781</v>
      </c>
      <c r="B242" s="255" t="s">
        <v>762</v>
      </c>
      <c r="C242" s="235" t="s">
        <v>879</v>
      </c>
      <c r="D242" s="286" t="s">
        <v>399</v>
      </c>
      <c r="E242" s="288" t="s">
        <v>399</v>
      </c>
      <c r="F242" s="288" t="s">
        <v>399</v>
      </c>
      <c r="G242" s="288" t="s">
        <v>399</v>
      </c>
      <c r="H242" s="288"/>
      <c r="I242" s="288" t="s">
        <v>399</v>
      </c>
      <c r="J242" s="288" t="s">
        <v>399</v>
      </c>
      <c r="K242" s="288" t="s">
        <v>399</v>
      </c>
      <c r="L242" s="285" t="s">
        <v>399</v>
      </c>
    </row>
    <row r="243" spans="1:12" x14ac:dyDescent="0.25">
      <c r="A243" s="233" t="s">
        <v>375</v>
      </c>
      <c r="B243" s="255" t="s">
        <v>376</v>
      </c>
      <c r="C243" s="235" t="s">
        <v>879</v>
      </c>
      <c r="D243" s="286" t="s">
        <v>399</v>
      </c>
      <c r="E243" s="288" t="s">
        <v>399</v>
      </c>
      <c r="F243" s="288" t="s">
        <v>399</v>
      </c>
      <c r="G243" s="288" t="s">
        <v>399</v>
      </c>
      <c r="H243" s="288"/>
      <c r="I243" s="288" t="s">
        <v>399</v>
      </c>
      <c r="J243" s="288" t="s">
        <v>399</v>
      </c>
      <c r="K243" s="288" t="s">
        <v>399</v>
      </c>
      <c r="L243" s="285" t="s">
        <v>399</v>
      </c>
    </row>
    <row r="244" spans="1:12" x14ac:dyDescent="0.25">
      <c r="A244" s="233" t="s">
        <v>377</v>
      </c>
      <c r="B244" s="276" t="s">
        <v>378</v>
      </c>
      <c r="C244" s="235" t="s">
        <v>879</v>
      </c>
      <c r="D244" s="286" t="s">
        <v>399</v>
      </c>
      <c r="E244" s="288" t="s">
        <v>399</v>
      </c>
      <c r="F244" s="288" t="s">
        <v>399</v>
      </c>
      <c r="G244" s="288" t="s">
        <v>399</v>
      </c>
      <c r="H244" s="288"/>
      <c r="I244" s="288" t="s">
        <v>399</v>
      </c>
      <c r="J244" s="288" t="s">
        <v>399</v>
      </c>
      <c r="K244" s="288" t="s">
        <v>399</v>
      </c>
      <c r="L244" s="285" t="s">
        <v>399</v>
      </c>
    </row>
    <row r="245" spans="1:12" x14ac:dyDescent="0.25">
      <c r="A245" s="233" t="s">
        <v>379</v>
      </c>
      <c r="B245" s="276" t="s">
        <v>380</v>
      </c>
      <c r="C245" s="235" t="s">
        <v>879</v>
      </c>
      <c r="D245" s="286" t="s">
        <v>399</v>
      </c>
      <c r="E245" s="288" t="s">
        <v>399</v>
      </c>
      <c r="F245" s="288" t="s">
        <v>399</v>
      </c>
      <c r="G245" s="288" t="s">
        <v>399</v>
      </c>
      <c r="H245" s="288"/>
      <c r="I245" s="288" t="s">
        <v>399</v>
      </c>
      <c r="J245" s="288" t="s">
        <v>399</v>
      </c>
      <c r="K245" s="288" t="s">
        <v>399</v>
      </c>
      <c r="L245" s="285" t="s">
        <v>399</v>
      </c>
    </row>
    <row r="246" spans="1:12" ht="31.5" x14ac:dyDescent="0.25">
      <c r="A246" s="233" t="s">
        <v>381</v>
      </c>
      <c r="B246" s="289" t="s">
        <v>888</v>
      </c>
      <c r="C246" s="235" t="s">
        <v>879</v>
      </c>
      <c r="D246" s="286">
        <v>89.6</v>
      </c>
      <c r="E246" s="287">
        <v>-98.8</v>
      </c>
      <c r="F246" s="287">
        <v>-100.7</v>
      </c>
      <c r="G246" s="287">
        <v>-41.2</v>
      </c>
      <c r="H246" s="287"/>
      <c r="I246" s="287">
        <v>-33.4</v>
      </c>
      <c r="J246" s="287">
        <v>-20.3</v>
      </c>
      <c r="K246" s="290">
        <v>38.6</v>
      </c>
      <c r="L246" s="285" t="s">
        <v>399</v>
      </c>
    </row>
    <row r="247" spans="1:12" ht="31.5" x14ac:dyDescent="0.25">
      <c r="A247" s="233" t="s">
        <v>382</v>
      </c>
      <c r="B247" s="289" t="s">
        <v>889</v>
      </c>
      <c r="C247" s="235" t="s">
        <v>879</v>
      </c>
      <c r="D247" s="286">
        <v>-0.8</v>
      </c>
      <c r="E247" s="287">
        <v>-14.2</v>
      </c>
      <c r="F247" s="287">
        <v>-28.1</v>
      </c>
      <c r="G247" s="287">
        <v>-26.8</v>
      </c>
      <c r="H247" s="287"/>
      <c r="I247" s="287">
        <v>-26.2</v>
      </c>
      <c r="J247" s="287">
        <v>-11.5</v>
      </c>
      <c r="K247" s="290">
        <v>-10</v>
      </c>
      <c r="L247" s="285" t="s">
        <v>399</v>
      </c>
    </row>
    <row r="248" spans="1:12" x14ac:dyDescent="0.25">
      <c r="A248" s="233" t="s">
        <v>383</v>
      </c>
      <c r="B248" s="276" t="s">
        <v>384</v>
      </c>
      <c r="C248" s="235" t="s">
        <v>879</v>
      </c>
      <c r="D248" s="286" t="s">
        <v>399</v>
      </c>
      <c r="E248" s="288" t="s">
        <v>399</v>
      </c>
      <c r="F248" s="288" t="s">
        <v>399</v>
      </c>
      <c r="G248" s="288" t="s">
        <v>399</v>
      </c>
      <c r="H248" s="288"/>
      <c r="I248" s="288" t="s">
        <v>399</v>
      </c>
      <c r="J248" s="288" t="s">
        <v>399</v>
      </c>
      <c r="K248" s="288" t="s">
        <v>399</v>
      </c>
      <c r="L248" s="285" t="s">
        <v>399</v>
      </c>
    </row>
    <row r="249" spans="1:12" x14ac:dyDescent="0.25">
      <c r="A249" s="233" t="s">
        <v>385</v>
      </c>
      <c r="B249" s="276" t="s">
        <v>386</v>
      </c>
      <c r="C249" s="235" t="s">
        <v>879</v>
      </c>
      <c r="D249" s="286" t="s">
        <v>399</v>
      </c>
      <c r="E249" s="288" t="s">
        <v>399</v>
      </c>
      <c r="F249" s="288" t="s">
        <v>399</v>
      </c>
      <c r="G249" s="288" t="s">
        <v>399</v>
      </c>
      <c r="H249" s="288"/>
      <c r="I249" s="288" t="s">
        <v>399</v>
      </c>
      <c r="J249" s="288" t="s">
        <v>399</v>
      </c>
      <c r="K249" s="288" t="s">
        <v>399</v>
      </c>
      <c r="L249" s="285" t="s">
        <v>399</v>
      </c>
    </row>
    <row r="250" spans="1:12" ht="31.5" x14ac:dyDescent="0.25">
      <c r="A250" s="233" t="s">
        <v>387</v>
      </c>
      <c r="B250" s="289" t="s">
        <v>890</v>
      </c>
      <c r="C250" s="235" t="s">
        <v>879</v>
      </c>
      <c r="D250" s="286">
        <v>134.9</v>
      </c>
      <c r="E250" s="287">
        <v>14.8</v>
      </c>
      <c r="F250" s="287">
        <v>129.80000000000001</v>
      </c>
      <c r="G250" s="287">
        <v>69.8</v>
      </c>
      <c r="H250" s="287"/>
      <c r="I250" s="287">
        <v>62.2</v>
      </c>
      <c r="J250" s="287">
        <v>35.1</v>
      </c>
      <c r="K250" s="290">
        <v>-24.9</v>
      </c>
      <c r="L250" s="285" t="s">
        <v>399</v>
      </c>
    </row>
    <row r="251" spans="1:12" x14ac:dyDescent="0.25">
      <c r="A251" s="233" t="s">
        <v>388</v>
      </c>
      <c r="B251" s="276" t="s">
        <v>389</v>
      </c>
      <c r="C251" s="235" t="s">
        <v>879</v>
      </c>
      <c r="D251" s="286" t="s">
        <v>399</v>
      </c>
      <c r="E251" s="288" t="s">
        <v>399</v>
      </c>
      <c r="F251" s="288" t="s">
        <v>399</v>
      </c>
      <c r="G251" s="288" t="s">
        <v>399</v>
      </c>
      <c r="H251" s="288"/>
      <c r="I251" s="288" t="s">
        <v>399</v>
      </c>
      <c r="J251" s="288" t="s">
        <v>399</v>
      </c>
      <c r="K251" s="288" t="s">
        <v>399</v>
      </c>
      <c r="L251" s="285" t="s">
        <v>399</v>
      </c>
    </row>
    <row r="252" spans="1:12" x14ac:dyDescent="0.25">
      <c r="A252" s="233" t="s">
        <v>390</v>
      </c>
      <c r="B252" s="276" t="s">
        <v>391</v>
      </c>
      <c r="C252" s="235" t="s">
        <v>879</v>
      </c>
      <c r="D252" s="286" t="s">
        <v>399</v>
      </c>
      <c r="E252" s="288" t="s">
        <v>399</v>
      </c>
      <c r="F252" s="288" t="s">
        <v>399</v>
      </c>
      <c r="G252" s="288" t="s">
        <v>399</v>
      </c>
      <c r="H252" s="288"/>
      <c r="I252" s="288" t="s">
        <v>399</v>
      </c>
      <c r="J252" s="288" t="s">
        <v>399</v>
      </c>
      <c r="K252" s="288" t="s">
        <v>399</v>
      </c>
      <c r="L252" s="285" t="s">
        <v>399</v>
      </c>
    </row>
    <row r="253" spans="1:12" x14ac:dyDescent="0.25">
      <c r="A253" s="233" t="s">
        <v>392</v>
      </c>
      <c r="B253" s="289" t="s">
        <v>393</v>
      </c>
      <c r="C253" s="235" t="s">
        <v>879</v>
      </c>
      <c r="D253" s="286" t="s">
        <v>399</v>
      </c>
      <c r="E253" s="288" t="s">
        <v>399</v>
      </c>
      <c r="F253" s="288" t="s">
        <v>399</v>
      </c>
      <c r="G253" s="288" t="s">
        <v>399</v>
      </c>
      <c r="H253" s="288"/>
      <c r="I253" s="288" t="s">
        <v>399</v>
      </c>
      <c r="J253" s="288" t="s">
        <v>399</v>
      </c>
      <c r="K253" s="288" t="s">
        <v>399</v>
      </c>
      <c r="L253" s="285" t="s">
        <v>399</v>
      </c>
    </row>
    <row r="254" spans="1:12" ht="31.5" x14ac:dyDescent="0.25">
      <c r="A254" s="233" t="s">
        <v>394</v>
      </c>
      <c r="B254" s="289" t="s">
        <v>805</v>
      </c>
      <c r="C254" s="235" t="s">
        <v>879</v>
      </c>
      <c r="D254" s="286">
        <v>223.8</v>
      </c>
      <c r="E254" s="287">
        <v>-98.2</v>
      </c>
      <c r="F254" s="287">
        <v>1</v>
      </c>
      <c r="G254" s="287">
        <v>1.8</v>
      </c>
      <c r="H254" s="287"/>
      <c r="I254" s="287">
        <v>2.6</v>
      </c>
      <c r="J254" s="287">
        <v>3.3</v>
      </c>
      <c r="K254" s="290">
        <v>3.6</v>
      </c>
      <c r="L254" s="285" t="s">
        <v>399</v>
      </c>
    </row>
    <row r="255" spans="1:12" x14ac:dyDescent="0.25">
      <c r="A255" s="233" t="s">
        <v>395</v>
      </c>
      <c r="B255" s="289" t="s">
        <v>396</v>
      </c>
      <c r="C255" s="235" t="s">
        <v>879</v>
      </c>
      <c r="D255" s="286">
        <v>2.2999999999999998</v>
      </c>
      <c r="E255" s="288">
        <v>101.3</v>
      </c>
      <c r="F255" s="288">
        <v>3.1</v>
      </c>
      <c r="G255" s="288">
        <v>4.0999999999999996</v>
      </c>
      <c r="H255" s="288"/>
      <c r="I255" s="288">
        <v>4</v>
      </c>
      <c r="J255" s="288">
        <v>4.5999999999999996</v>
      </c>
      <c r="K255" s="288">
        <v>4.8</v>
      </c>
      <c r="L255" s="285" t="s">
        <v>399</v>
      </c>
    </row>
    <row r="256" spans="1:12" ht="16.5" thickBot="1" x14ac:dyDescent="0.3">
      <c r="A256" s="256" t="s">
        <v>891</v>
      </c>
      <c r="B256" s="296" t="s">
        <v>397</v>
      </c>
      <c r="C256" s="258" t="s">
        <v>879</v>
      </c>
      <c r="D256" s="297">
        <v>101.3</v>
      </c>
      <c r="E256" s="298">
        <v>3.1</v>
      </c>
      <c r="F256" s="298">
        <v>4.0999999999999996</v>
      </c>
      <c r="G256" s="298">
        <v>4</v>
      </c>
      <c r="H256" s="298"/>
      <c r="I256" s="298">
        <v>4.5999999999999996</v>
      </c>
      <c r="J256" s="298">
        <v>4.8</v>
      </c>
      <c r="K256" s="298">
        <v>5</v>
      </c>
      <c r="L256" s="285" t="s">
        <v>399</v>
      </c>
    </row>
    <row r="257" spans="1:12" x14ac:dyDescent="0.25">
      <c r="A257" s="226" t="s">
        <v>398</v>
      </c>
      <c r="B257" s="227" t="s">
        <v>306</v>
      </c>
      <c r="C257" s="228" t="s">
        <v>399</v>
      </c>
      <c r="D257" s="299"/>
      <c r="E257" s="300"/>
      <c r="F257" s="300"/>
      <c r="G257" s="300"/>
      <c r="H257" s="300"/>
      <c r="I257" s="300"/>
      <c r="J257" s="300"/>
      <c r="K257" s="300"/>
      <c r="L257" s="301"/>
    </row>
    <row r="258" spans="1:12" x14ac:dyDescent="0.25">
      <c r="A258" s="233" t="s">
        <v>400</v>
      </c>
      <c r="B258" s="276" t="s">
        <v>401</v>
      </c>
      <c r="C258" s="235" t="s">
        <v>879</v>
      </c>
      <c r="D258" s="286">
        <v>269.47297428265995</v>
      </c>
      <c r="E258" s="287">
        <v>300.10650664490106</v>
      </c>
      <c r="F258" s="287">
        <v>353.85324482831697</v>
      </c>
      <c r="G258" s="287">
        <v>358.74324482831707</v>
      </c>
      <c r="H258" s="287"/>
      <c r="I258" s="287">
        <v>363.77324482831705</v>
      </c>
      <c r="J258" s="287">
        <v>372.32324482831706</v>
      </c>
      <c r="K258" s="287">
        <v>388.67324482831708</v>
      </c>
      <c r="L258" s="302"/>
    </row>
    <row r="259" spans="1:12" ht="31.5" x14ac:dyDescent="0.25">
      <c r="A259" s="233" t="s">
        <v>402</v>
      </c>
      <c r="B259" s="255" t="s">
        <v>892</v>
      </c>
      <c r="C259" s="235" t="s">
        <v>879</v>
      </c>
      <c r="D259" s="286">
        <v>73.352102331227513</v>
      </c>
      <c r="E259" s="287">
        <v>68.713743683478583</v>
      </c>
      <c r="F259" s="287">
        <v>83.231711917198481</v>
      </c>
      <c r="G259" s="287">
        <v>91.641711917198478</v>
      </c>
      <c r="H259" s="287"/>
      <c r="I259" s="287">
        <v>101.07171191719848</v>
      </c>
      <c r="J259" s="287">
        <v>110.72171191719849</v>
      </c>
      <c r="K259" s="287">
        <v>120.76171191719848</v>
      </c>
      <c r="L259" s="302"/>
    </row>
    <row r="260" spans="1:12" x14ac:dyDescent="0.25">
      <c r="A260" s="233" t="s">
        <v>893</v>
      </c>
      <c r="B260" s="263" t="s">
        <v>403</v>
      </c>
      <c r="C260" s="235" t="s">
        <v>879</v>
      </c>
      <c r="D260" s="286">
        <v>36.222102331227511</v>
      </c>
      <c r="E260" s="287">
        <v>25.503743683478582</v>
      </c>
      <c r="F260" s="287">
        <v>38.791711917198484</v>
      </c>
      <c r="G260" s="287">
        <v>47.681711917198477</v>
      </c>
      <c r="H260" s="287"/>
      <c r="I260" s="287">
        <v>51.431711917198484</v>
      </c>
      <c r="J260" s="287">
        <v>59.90171191719849</v>
      </c>
      <c r="K260" s="287">
        <v>67.97171191719849</v>
      </c>
      <c r="L260" s="302"/>
    </row>
    <row r="261" spans="1:12" ht="31.5" x14ac:dyDescent="0.25">
      <c r="A261" s="233" t="s">
        <v>404</v>
      </c>
      <c r="B261" s="263" t="s">
        <v>894</v>
      </c>
      <c r="C261" s="235" t="s">
        <v>879</v>
      </c>
      <c r="D261" s="286"/>
      <c r="E261" s="288"/>
      <c r="F261" s="288"/>
      <c r="G261" s="288"/>
      <c r="H261" s="288"/>
      <c r="I261" s="288"/>
      <c r="J261" s="288"/>
      <c r="K261" s="288"/>
      <c r="L261" s="302"/>
    </row>
    <row r="262" spans="1:12" x14ac:dyDescent="0.25">
      <c r="A262" s="233" t="s">
        <v>895</v>
      </c>
      <c r="B262" s="264" t="s">
        <v>403</v>
      </c>
      <c r="C262" s="235" t="s">
        <v>879</v>
      </c>
      <c r="D262" s="286"/>
      <c r="E262" s="288"/>
      <c r="F262" s="288"/>
      <c r="G262" s="288"/>
      <c r="H262" s="288"/>
      <c r="I262" s="288"/>
      <c r="J262" s="288"/>
      <c r="K262" s="288"/>
      <c r="L262" s="302"/>
    </row>
    <row r="263" spans="1:12" ht="31.5" x14ac:dyDescent="0.25">
      <c r="A263" s="233" t="s">
        <v>405</v>
      </c>
      <c r="B263" s="263" t="s">
        <v>222</v>
      </c>
      <c r="C263" s="235" t="s">
        <v>879</v>
      </c>
      <c r="D263" s="286"/>
      <c r="E263" s="288"/>
      <c r="F263" s="288"/>
      <c r="G263" s="288"/>
      <c r="H263" s="288"/>
      <c r="I263" s="288"/>
      <c r="J263" s="288"/>
      <c r="K263" s="288"/>
      <c r="L263" s="302"/>
    </row>
    <row r="264" spans="1:12" x14ac:dyDescent="0.25">
      <c r="A264" s="233" t="s">
        <v>896</v>
      </c>
      <c r="B264" s="264" t="s">
        <v>403</v>
      </c>
      <c r="C264" s="235" t="s">
        <v>879</v>
      </c>
      <c r="D264" s="286"/>
      <c r="E264" s="288"/>
      <c r="F264" s="288"/>
      <c r="G264" s="288"/>
      <c r="H264" s="288"/>
      <c r="I264" s="288"/>
      <c r="J264" s="288"/>
      <c r="K264" s="288"/>
      <c r="L264" s="302"/>
    </row>
    <row r="265" spans="1:12" ht="31.5" x14ac:dyDescent="0.25">
      <c r="A265" s="233" t="s">
        <v>406</v>
      </c>
      <c r="B265" s="263" t="s">
        <v>224</v>
      </c>
      <c r="C265" s="235" t="s">
        <v>879</v>
      </c>
      <c r="D265" s="286">
        <v>73.352102331227513</v>
      </c>
      <c r="E265" s="288">
        <v>68.713743683478583</v>
      </c>
      <c r="F265" s="288">
        <v>83.231711917198481</v>
      </c>
      <c r="G265" s="288">
        <v>91.641711917198478</v>
      </c>
      <c r="H265" s="288"/>
      <c r="I265" s="288">
        <v>101.07171191719848</v>
      </c>
      <c r="J265" s="288">
        <v>110.72171191719849</v>
      </c>
      <c r="K265" s="288">
        <v>120.76171191719848</v>
      </c>
      <c r="L265" s="302"/>
    </row>
    <row r="266" spans="1:12" x14ac:dyDescent="0.25">
      <c r="A266" s="233" t="s">
        <v>897</v>
      </c>
      <c r="B266" s="264" t="s">
        <v>403</v>
      </c>
      <c r="C266" s="235" t="s">
        <v>879</v>
      </c>
      <c r="D266" s="286">
        <v>36.222102331227511</v>
      </c>
      <c r="E266" s="288">
        <v>25.503743683478582</v>
      </c>
      <c r="F266" s="288">
        <v>38.791711917198484</v>
      </c>
      <c r="G266" s="288">
        <v>47.681711917198477</v>
      </c>
      <c r="H266" s="288"/>
      <c r="I266" s="288">
        <v>51.431711917198484</v>
      </c>
      <c r="J266" s="288">
        <v>59.90171191719849</v>
      </c>
      <c r="K266" s="288">
        <v>67.97171191719849</v>
      </c>
      <c r="L266" s="302"/>
    </row>
    <row r="267" spans="1:12" x14ac:dyDescent="0.25">
      <c r="A267" s="233" t="s">
        <v>407</v>
      </c>
      <c r="B267" s="255" t="s">
        <v>408</v>
      </c>
      <c r="C267" s="235" t="s">
        <v>879</v>
      </c>
      <c r="D267" s="286">
        <v>91.118034100191451</v>
      </c>
      <c r="E267" s="288">
        <v>127.38037751241265</v>
      </c>
      <c r="F267" s="288">
        <v>144.8461425732072</v>
      </c>
      <c r="G267" s="288">
        <v>153.86614257320721</v>
      </c>
      <c r="H267" s="288"/>
      <c r="I267" s="288">
        <v>164.26614257320722</v>
      </c>
      <c r="J267" s="288">
        <v>175.06614257320723</v>
      </c>
      <c r="K267" s="288">
        <v>186.17614257320724</v>
      </c>
      <c r="L267" s="302"/>
    </row>
    <row r="268" spans="1:12" x14ac:dyDescent="0.25">
      <c r="A268" s="233" t="s">
        <v>898</v>
      </c>
      <c r="B268" s="263" t="s">
        <v>403</v>
      </c>
      <c r="C268" s="235" t="s">
        <v>879</v>
      </c>
      <c r="D268" s="286">
        <v>47.898034100191452</v>
      </c>
      <c r="E268" s="288">
        <v>68.140377512412641</v>
      </c>
      <c r="F268" s="288">
        <v>88.916142573207196</v>
      </c>
      <c r="G268" s="288">
        <v>94.206142573207217</v>
      </c>
      <c r="H268" s="288"/>
      <c r="I268" s="288">
        <v>102.36614257320721</v>
      </c>
      <c r="J268" s="288">
        <v>111.65614257320723</v>
      </c>
      <c r="K268" s="288">
        <v>120.25614257320724</v>
      </c>
      <c r="L268" s="302"/>
    </row>
    <row r="269" spans="1:12" x14ac:dyDescent="0.25">
      <c r="A269" s="233" t="s">
        <v>409</v>
      </c>
      <c r="B269" s="245" t="s">
        <v>410</v>
      </c>
      <c r="C269" s="235" t="s">
        <v>879</v>
      </c>
      <c r="D269" s="286">
        <v>17.988507941457314</v>
      </c>
      <c r="E269" s="288">
        <v>11.442829262054557</v>
      </c>
      <c r="F269" s="288">
        <v>14.153162555917605</v>
      </c>
      <c r="G269" s="288">
        <v>15.753162555917605</v>
      </c>
      <c r="H269" s="288"/>
      <c r="I269" s="288">
        <v>17.853162555917606</v>
      </c>
      <c r="J269" s="288">
        <v>19.953162555917608</v>
      </c>
      <c r="K269" s="288">
        <v>22.053162555917609</v>
      </c>
      <c r="L269" s="302"/>
    </row>
    <row r="270" spans="1:12" x14ac:dyDescent="0.25">
      <c r="A270" s="233" t="s">
        <v>899</v>
      </c>
      <c r="B270" s="263" t="s">
        <v>403</v>
      </c>
      <c r="C270" s="235" t="s">
        <v>879</v>
      </c>
      <c r="D270" s="286">
        <v>8.8885079414573145</v>
      </c>
      <c r="E270" s="288">
        <v>4.2528292620545569</v>
      </c>
      <c r="F270" s="288">
        <v>6.6031625559176055</v>
      </c>
      <c r="G270" s="288">
        <v>7.3631625559176044</v>
      </c>
      <c r="H270" s="288"/>
      <c r="I270" s="288">
        <v>9.1431625559176055</v>
      </c>
      <c r="J270" s="288">
        <v>11.003162555917609</v>
      </c>
      <c r="K270" s="288">
        <v>12.873162555917609</v>
      </c>
      <c r="L270" s="302"/>
    </row>
    <row r="271" spans="1:12" x14ac:dyDescent="0.25">
      <c r="A271" s="233" t="s">
        <v>411</v>
      </c>
      <c r="B271" s="245" t="s">
        <v>412</v>
      </c>
      <c r="C271" s="235" t="s">
        <v>879</v>
      </c>
      <c r="D271" s="286">
        <v>45.488382915134331</v>
      </c>
      <c r="E271" s="288">
        <v>30.862371496248922</v>
      </c>
      <c r="F271" s="288">
        <v>32.408165667966927</v>
      </c>
      <c r="G271" s="288">
        <v>34.538165667966929</v>
      </c>
      <c r="H271" s="288"/>
      <c r="I271" s="288">
        <v>37.038165667966929</v>
      </c>
      <c r="J271" s="288">
        <v>39.638165667966931</v>
      </c>
      <c r="K271" s="288">
        <v>42.338165667966933</v>
      </c>
      <c r="L271" s="302"/>
    </row>
    <row r="272" spans="1:12" x14ac:dyDescent="0.25">
      <c r="A272" s="233" t="s">
        <v>900</v>
      </c>
      <c r="B272" s="263" t="s">
        <v>403</v>
      </c>
      <c r="C272" s="235" t="s">
        <v>879</v>
      </c>
      <c r="D272" s="286">
        <v>23.91838291513433</v>
      </c>
      <c r="E272" s="288">
        <v>16.512371496248925</v>
      </c>
      <c r="F272" s="288">
        <v>19.898165667966929</v>
      </c>
      <c r="G272" s="288">
        <v>20.418165667966932</v>
      </c>
      <c r="H272" s="288"/>
      <c r="I272" s="288">
        <v>22.478165667966927</v>
      </c>
      <c r="J272" s="288">
        <v>24.17816566796693</v>
      </c>
      <c r="K272" s="288">
        <v>26.588165667966933</v>
      </c>
      <c r="L272" s="302"/>
    </row>
    <row r="273" spans="1:12" x14ac:dyDescent="0.25">
      <c r="A273" s="233" t="s">
        <v>413</v>
      </c>
      <c r="B273" s="245" t="s">
        <v>414</v>
      </c>
      <c r="C273" s="235" t="s">
        <v>879</v>
      </c>
      <c r="D273" s="286"/>
      <c r="E273" s="288"/>
      <c r="F273" s="288"/>
      <c r="G273" s="288"/>
      <c r="H273" s="288"/>
      <c r="I273" s="288"/>
      <c r="J273" s="288"/>
      <c r="K273" s="288"/>
      <c r="L273" s="302"/>
    </row>
    <row r="274" spans="1:12" x14ac:dyDescent="0.25">
      <c r="A274" s="233" t="s">
        <v>901</v>
      </c>
      <c r="B274" s="263" t="s">
        <v>403</v>
      </c>
      <c r="C274" s="235" t="s">
        <v>879</v>
      </c>
      <c r="D274" s="286"/>
      <c r="E274" s="288"/>
      <c r="F274" s="288"/>
      <c r="G274" s="288"/>
      <c r="H274" s="288"/>
      <c r="I274" s="288"/>
      <c r="J274" s="288"/>
      <c r="K274" s="288"/>
      <c r="L274" s="302"/>
    </row>
    <row r="275" spans="1:12" x14ac:dyDescent="0.25">
      <c r="A275" s="233" t="s">
        <v>902</v>
      </c>
      <c r="B275" s="245" t="s">
        <v>416</v>
      </c>
      <c r="C275" s="235" t="s">
        <v>879</v>
      </c>
      <c r="D275" s="286">
        <v>1.8640940871976492</v>
      </c>
      <c r="E275" s="288">
        <v>0.91639950858410002</v>
      </c>
      <c r="F275" s="288">
        <v>1.8063643654817703</v>
      </c>
      <c r="G275" s="288">
        <v>2.2963643654817703</v>
      </c>
      <c r="H275" s="288"/>
      <c r="I275" s="288">
        <v>3.3963643654817703</v>
      </c>
      <c r="J275" s="288">
        <v>4.4963643654817709</v>
      </c>
      <c r="K275" s="288">
        <v>5.6963643654817711</v>
      </c>
      <c r="L275" s="302"/>
    </row>
    <row r="276" spans="1:12" x14ac:dyDescent="0.25">
      <c r="A276" s="233" t="s">
        <v>417</v>
      </c>
      <c r="B276" s="263" t="s">
        <v>403</v>
      </c>
      <c r="C276" s="235" t="s">
        <v>879</v>
      </c>
      <c r="D276" s="286">
        <v>0.92409408719764929</v>
      </c>
      <c r="E276" s="288">
        <v>0.34639950858410007</v>
      </c>
      <c r="F276" s="288">
        <v>0.8463643654817703</v>
      </c>
      <c r="G276" s="288">
        <v>0.9</v>
      </c>
      <c r="H276" s="288"/>
      <c r="I276" s="288">
        <v>1.1000000000000001</v>
      </c>
      <c r="J276" s="288">
        <v>1.3</v>
      </c>
      <c r="K276" s="288">
        <v>1.5</v>
      </c>
      <c r="L276" s="302"/>
    </row>
    <row r="277" spans="1:12" x14ac:dyDescent="0.25">
      <c r="A277" s="233" t="s">
        <v>415</v>
      </c>
      <c r="B277" s="245" t="s">
        <v>418</v>
      </c>
      <c r="C277" s="235" t="s">
        <v>879</v>
      </c>
      <c r="D277" s="286">
        <v>4.6618529074516557</v>
      </c>
      <c r="E277" s="288">
        <v>4.1907851821222222</v>
      </c>
      <c r="F277" s="288">
        <v>4.5076977485450351</v>
      </c>
      <c r="G277" s="288">
        <v>4.847697748545035</v>
      </c>
      <c r="H277" s="288"/>
      <c r="I277" s="288">
        <v>5.1476977485450348</v>
      </c>
      <c r="J277" s="288">
        <v>5.4476977485450346</v>
      </c>
      <c r="K277" s="288">
        <v>5.847697748545035</v>
      </c>
      <c r="L277" s="302"/>
    </row>
    <row r="278" spans="1:12" x14ac:dyDescent="0.25">
      <c r="A278" s="233" t="s">
        <v>903</v>
      </c>
      <c r="B278" s="263" t="s">
        <v>403</v>
      </c>
      <c r="C278" s="235" t="s">
        <v>879</v>
      </c>
      <c r="D278" s="286">
        <v>2.4518529074516557</v>
      </c>
      <c r="E278" s="288">
        <v>2.2507851821222222</v>
      </c>
      <c r="F278" s="288">
        <v>2.7676977485450349</v>
      </c>
      <c r="G278" s="288">
        <v>2.5176977485450349</v>
      </c>
      <c r="H278" s="288"/>
      <c r="I278" s="288">
        <v>2.807697748545035</v>
      </c>
      <c r="J278" s="288">
        <v>3.0376977485450345</v>
      </c>
      <c r="K278" s="288">
        <v>3.3576977485450348</v>
      </c>
      <c r="L278" s="302"/>
    </row>
    <row r="279" spans="1:12" ht="31.5" x14ac:dyDescent="0.25">
      <c r="A279" s="233" t="s">
        <v>419</v>
      </c>
      <c r="B279" s="255" t="s">
        <v>420</v>
      </c>
      <c r="C279" s="235" t="s">
        <v>879</v>
      </c>
      <c r="D279" s="286"/>
      <c r="E279" s="288"/>
      <c r="F279" s="288"/>
      <c r="G279" s="288"/>
      <c r="H279" s="288"/>
      <c r="I279" s="288"/>
      <c r="J279" s="288"/>
      <c r="K279" s="288"/>
      <c r="L279" s="302"/>
    </row>
    <row r="280" spans="1:12" x14ac:dyDescent="0.25">
      <c r="A280" s="233" t="s">
        <v>904</v>
      </c>
      <c r="B280" s="263" t="s">
        <v>403</v>
      </c>
      <c r="C280" s="235" t="s">
        <v>879</v>
      </c>
      <c r="D280" s="286"/>
      <c r="E280" s="288"/>
      <c r="F280" s="288"/>
      <c r="G280" s="288"/>
      <c r="H280" s="288"/>
      <c r="I280" s="288"/>
      <c r="J280" s="288"/>
      <c r="K280" s="288"/>
      <c r="L280" s="302"/>
    </row>
    <row r="281" spans="1:12" x14ac:dyDescent="0.25">
      <c r="A281" s="233" t="s">
        <v>421</v>
      </c>
      <c r="B281" s="263" t="s">
        <v>881</v>
      </c>
      <c r="C281" s="235" t="s">
        <v>879</v>
      </c>
      <c r="D281" s="286"/>
      <c r="E281" s="288"/>
      <c r="F281" s="288"/>
      <c r="G281" s="288"/>
      <c r="H281" s="288"/>
      <c r="I281" s="288"/>
      <c r="J281" s="288"/>
      <c r="K281" s="288"/>
      <c r="L281" s="302"/>
    </row>
    <row r="282" spans="1:12" x14ac:dyDescent="0.25">
      <c r="A282" s="233" t="s">
        <v>905</v>
      </c>
      <c r="B282" s="264" t="s">
        <v>403</v>
      </c>
      <c r="C282" s="235" t="s">
        <v>879</v>
      </c>
      <c r="D282" s="286"/>
      <c r="E282" s="288"/>
      <c r="F282" s="288"/>
      <c r="G282" s="288"/>
      <c r="H282" s="288"/>
      <c r="I282" s="288"/>
      <c r="J282" s="288"/>
      <c r="K282" s="288"/>
      <c r="L282" s="302"/>
    </row>
    <row r="283" spans="1:12" x14ac:dyDescent="0.25">
      <c r="A283" s="233" t="s">
        <v>422</v>
      </c>
      <c r="B283" s="263" t="s">
        <v>242</v>
      </c>
      <c r="C283" s="235" t="s">
        <v>879</v>
      </c>
      <c r="D283" s="286"/>
      <c r="E283" s="288"/>
      <c r="F283" s="288"/>
      <c r="G283" s="288"/>
      <c r="H283" s="288"/>
      <c r="I283" s="288"/>
      <c r="J283" s="288"/>
      <c r="K283" s="288"/>
      <c r="L283" s="302"/>
    </row>
    <row r="284" spans="1:12" x14ac:dyDescent="0.25">
      <c r="A284" s="233" t="s">
        <v>906</v>
      </c>
      <c r="B284" s="264" t="s">
        <v>403</v>
      </c>
      <c r="C284" s="235" t="s">
        <v>879</v>
      </c>
      <c r="D284" s="286"/>
      <c r="E284" s="288"/>
      <c r="F284" s="288"/>
      <c r="G284" s="288"/>
      <c r="H284" s="288"/>
      <c r="I284" s="288"/>
      <c r="J284" s="288"/>
      <c r="K284" s="288"/>
      <c r="L284" s="302"/>
    </row>
    <row r="285" spans="1:12" x14ac:dyDescent="0.25">
      <c r="A285" s="233" t="s">
        <v>423</v>
      </c>
      <c r="B285" s="255" t="s">
        <v>424</v>
      </c>
      <c r="C285" s="235" t="s">
        <v>879</v>
      </c>
      <c r="D285" s="286">
        <v>35</v>
      </c>
      <c r="E285" s="288">
        <v>56.6</v>
      </c>
      <c r="F285" s="288">
        <v>72.900000000000006</v>
      </c>
      <c r="G285" s="288">
        <v>55.8</v>
      </c>
      <c r="H285" s="288"/>
      <c r="I285" s="288">
        <v>35</v>
      </c>
      <c r="J285" s="288">
        <v>17</v>
      </c>
      <c r="K285" s="288">
        <v>5.8</v>
      </c>
      <c r="L285" s="302"/>
    </row>
    <row r="286" spans="1:12" x14ac:dyDescent="0.25">
      <c r="A286" s="233" t="s">
        <v>907</v>
      </c>
      <c r="B286" s="263" t="s">
        <v>403</v>
      </c>
      <c r="C286" s="235" t="s">
        <v>879</v>
      </c>
      <c r="D286" s="286">
        <v>33.700000000000003</v>
      </c>
      <c r="E286" s="303">
        <v>53.3</v>
      </c>
      <c r="F286" s="303">
        <v>71.83</v>
      </c>
      <c r="G286" s="303">
        <v>53.2</v>
      </c>
      <c r="H286" s="303"/>
      <c r="I286" s="303">
        <v>34</v>
      </c>
      <c r="J286" s="303">
        <v>16</v>
      </c>
      <c r="K286" s="288">
        <v>4.9000000000000004</v>
      </c>
      <c r="L286" s="302"/>
    </row>
    <row r="287" spans="1:12" x14ac:dyDescent="0.25">
      <c r="A287" s="233" t="s">
        <v>425</v>
      </c>
      <c r="B287" s="276" t="s">
        <v>426</v>
      </c>
      <c r="C287" s="235" t="s">
        <v>879</v>
      </c>
      <c r="D287" s="286">
        <v>376.29</v>
      </c>
      <c r="E287" s="287">
        <v>303.33</v>
      </c>
      <c r="F287" s="287">
        <v>267.10000000000002</v>
      </c>
      <c r="G287" s="287">
        <v>216.63525200000001</v>
      </c>
      <c r="H287" s="287"/>
      <c r="I287" s="287">
        <v>174.42077</v>
      </c>
      <c r="J287" s="287">
        <v>123.45840000000001</v>
      </c>
      <c r="K287" s="290">
        <v>128.00239999999999</v>
      </c>
      <c r="L287" s="302"/>
    </row>
    <row r="288" spans="1:12" x14ac:dyDescent="0.25">
      <c r="A288" s="233" t="s">
        <v>427</v>
      </c>
      <c r="B288" s="255" t="s">
        <v>428</v>
      </c>
      <c r="C288" s="235" t="s">
        <v>879</v>
      </c>
      <c r="D288" s="291">
        <v>313.60000000000002</v>
      </c>
      <c r="E288" s="304">
        <v>251.4</v>
      </c>
      <c r="F288" s="304">
        <v>188.26</v>
      </c>
      <c r="G288" s="304">
        <v>135.26</v>
      </c>
      <c r="H288" s="304"/>
      <c r="I288" s="300">
        <v>84.26</v>
      </c>
      <c r="J288" s="300">
        <v>24.6</v>
      </c>
      <c r="K288" s="288">
        <v>26.6</v>
      </c>
      <c r="L288" s="302"/>
    </row>
    <row r="289" spans="1:12" x14ac:dyDescent="0.25">
      <c r="A289" s="233" t="s">
        <v>908</v>
      </c>
      <c r="B289" s="263" t="s">
        <v>403</v>
      </c>
      <c r="C289" s="235" t="s">
        <v>879</v>
      </c>
      <c r="D289" s="291"/>
      <c r="E289" s="292"/>
      <c r="F289" s="292"/>
      <c r="G289" s="292"/>
      <c r="H289" s="292"/>
      <c r="I289" s="288"/>
      <c r="J289" s="288"/>
      <c r="K289" s="288"/>
      <c r="L289" s="302"/>
    </row>
    <row r="290" spans="1:12" x14ac:dyDescent="0.25">
      <c r="A290" s="233" t="s">
        <v>429</v>
      </c>
      <c r="B290" s="255" t="s">
        <v>430</v>
      </c>
      <c r="C290" s="235" t="s">
        <v>879</v>
      </c>
      <c r="D290" s="291">
        <v>26.02</v>
      </c>
      <c r="E290" s="292">
        <v>15.1</v>
      </c>
      <c r="F290" s="292">
        <v>11.9</v>
      </c>
      <c r="G290" s="292">
        <v>8.9</v>
      </c>
      <c r="H290" s="292"/>
      <c r="I290" s="288">
        <v>9.6</v>
      </c>
      <c r="J290" s="288">
        <v>10.4</v>
      </c>
      <c r="K290" s="288">
        <v>11.2</v>
      </c>
      <c r="L290" s="302"/>
    </row>
    <row r="291" spans="1:12" x14ac:dyDescent="0.25">
      <c r="A291" s="233" t="s">
        <v>431</v>
      </c>
      <c r="B291" s="263" t="s">
        <v>432</v>
      </c>
      <c r="C291" s="235" t="s">
        <v>879</v>
      </c>
      <c r="D291" s="291"/>
      <c r="E291" s="292"/>
      <c r="F291" s="292"/>
      <c r="G291" s="292"/>
      <c r="H291" s="292"/>
      <c r="I291" s="288"/>
      <c r="J291" s="288"/>
      <c r="K291" s="288"/>
      <c r="L291" s="302"/>
    </row>
    <row r="292" spans="1:12" x14ac:dyDescent="0.25">
      <c r="A292" s="233" t="s">
        <v>909</v>
      </c>
      <c r="B292" s="264" t="s">
        <v>403</v>
      </c>
      <c r="C292" s="235" t="s">
        <v>879</v>
      </c>
      <c r="D292" s="291"/>
      <c r="E292" s="292"/>
      <c r="F292" s="292"/>
      <c r="G292" s="292"/>
      <c r="H292" s="292"/>
      <c r="I292" s="288"/>
      <c r="J292" s="288"/>
      <c r="K292" s="288"/>
      <c r="L292" s="302"/>
    </row>
    <row r="293" spans="1:12" x14ac:dyDescent="0.25">
      <c r="A293" s="233" t="s">
        <v>433</v>
      </c>
      <c r="B293" s="263" t="s">
        <v>434</v>
      </c>
      <c r="C293" s="235" t="s">
        <v>879</v>
      </c>
      <c r="D293" s="291"/>
      <c r="E293" s="292"/>
      <c r="F293" s="292"/>
      <c r="G293" s="292"/>
      <c r="H293" s="292"/>
      <c r="I293" s="288"/>
      <c r="J293" s="288"/>
      <c r="K293" s="288"/>
      <c r="L293" s="302"/>
    </row>
    <row r="294" spans="1:12" x14ac:dyDescent="0.25">
      <c r="A294" s="233" t="s">
        <v>910</v>
      </c>
      <c r="B294" s="264" t="s">
        <v>403</v>
      </c>
      <c r="C294" s="235" t="s">
        <v>879</v>
      </c>
      <c r="D294" s="291"/>
      <c r="E294" s="292"/>
      <c r="F294" s="292"/>
      <c r="G294" s="292"/>
      <c r="H294" s="292"/>
      <c r="I294" s="288"/>
      <c r="J294" s="288"/>
      <c r="K294" s="288"/>
      <c r="L294" s="302"/>
    </row>
    <row r="295" spans="1:12" ht="31.5" x14ac:dyDescent="0.25">
      <c r="A295" s="233" t="s">
        <v>435</v>
      </c>
      <c r="B295" s="255" t="s">
        <v>436</v>
      </c>
      <c r="C295" s="235" t="s">
        <v>879</v>
      </c>
      <c r="D295" s="291">
        <v>0.7</v>
      </c>
      <c r="E295" s="292">
        <v>0.9</v>
      </c>
      <c r="F295" s="292">
        <v>0.4</v>
      </c>
      <c r="G295" s="292">
        <v>0.8</v>
      </c>
      <c r="H295" s="292"/>
      <c r="I295" s="288">
        <v>1</v>
      </c>
      <c r="J295" s="288">
        <v>1.2</v>
      </c>
      <c r="K295" s="288">
        <v>1.5</v>
      </c>
      <c r="L295" s="302"/>
    </row>
    <row r="296" spans="1:12" x14ac:dyDescent="0.25">
      <c r="A296" s="233" t="s">
        <v>911</v>
      </c>
      <c r="B296" s="263" t="s">
        <v>403</v>
      </c>
      <c r="C296" s="235" t="s">
        <v>879</v>
      </c>
      <c r="D296" s="291"/>
      <c r="E296" s="292"/>
      <c r="F296" s="292"/>
      <c r="G296" s="292"/>
      <c r="H296" s="292"/>
      <c r="I296" s="288"/>
      <c r="J296" s="288"/>
      <c r="K296" s="288"/>
      <c r="L296" s="302"/>
    </row>
    <row r="297" spans="1:12" x14ac:dyDescent="0.25">
      <c r="A297" s="233" t="s">
        <v>437</v>
      </c>
      <c r="B297" s="255" t="s">
        <v>438</v>
      </c>
      <c r="C297" s="235" t="s">
        <v>879</v>
      </c>
      <c r="D297" s="291"/>
      <c r="E297" s="292"/>
      <c r="F297" s="292"/>
      <c r="G297" s="292"/>
      <c r="H297" s="292"/>
      <c r="I297" s="288"/>
      <c r="J297" s="288"/>
      <c r="K297" s="288"/>
      <c r="L297" s="302"/>
    </row>
    <row r="298" spans="1:12" x14ac:dyDescent="0.25">
      <c r="A298" s="233" t="s">
        <v>912</v>
      </c>
      <c r="B298" s="263" t="s">
        <v>403</v>
      </c>
      <c r="C298" s="235" t="s">
        <v>879</v>
      </c>
      <c r="D298" s="291"/>
      <c r="E298" s="292"/>
      <c r="F298" s="292"/>
      <c r="G298" s="292"/>
      <c r="H298" s="292"/>
      <c r="I298" s="288"/>
      <c r="J298" s="288"/>
      <c r="K298" s="288"/>
      <c r="L298" s="302"/>
    </row>
    <row r="299" spans="1:12" x14ac:dyDescent="0.25">
      <c r="A299" s="233" t="s">
        <v>439</v>
      </c>
      <c r="B299" s="255" t="s">
        <v>440</v>
      </c>
      <c r="C299" s="235" t="s">
        <v>879</v>
      </c>
      <c r="D299" s="291">
        <v>3.3</v>
      </c>
      <c r="E299" s="292">
        <v>3.82</v>
      </c>
      <c r="F299" s="292">
        <v>3.9</v>
      </c>
      <c r="G299" s="292">
        <v>4.0999999999999996</v>
      </c>
      <c r="H299" s="292"/>
      <c r="I299" s="288">
        <v>4.5</v>
      </c>
      <c r="J299" s="288">
        <v>5.0999999999999996</v>
      </c>
      <c r="K299" s="288">
        <v>5.5</v>
      </c>
      <c r="L299" s="302"/>
    </row>
    <row r="300" spans="1:12" x14ac:dyDescent="0.25">
      <c r="A300" s="233" t="s">
        <v>913</v>
      </c>
      <c r="B300" s="263" t="s">
        <v>403</v>
      </c>
      <c r="C300" s="235" t="s">
        <v>879</v>
      </c>
      <c r="D300" s="291"/>
      <c r="E300" s="292"/>
      <c r="F300" s="292"/>
      <c r="G300" s="292"/>
      <c r="H300" s="292"/>
      <c r="I300" s="288"/>
      <c r="J300" s="288"/>
      <c r="K300" s="288"/>
      <c r="L300" s="302"/>
    </row>
    <row r="301" spans="1:12" x14ac:dyDescent="0.25">
      <c r="A301" s="233" t="s">
        <v>441</v>
      </c>
      <c r="B301" s="255" t="s">
        <v>442</v>
      </c>
      <c r="C301" s="235" t="s">
        <v>879</v>
      </c>
      <c r="D301" s="291">
        <v>0.5</v>
      </c>
      <c r="E301" s="292">
        <v>3.3</v>
      </c>
      <c r="F301" s="292">
        <v>17.399999999999999</v>
      </c>
      <c r="G301" s="292">
        <v>9.15</v>
      </c>
      <c r="H301" s="292"/>
      <c r="I301" s="288">
        <v>9.6999999999999993</v>
      </c>
      <c r="J301" s="288">
        <v>10.3</v>
      </c>
      <c r="K301" s="288">
        <v>12.6</v>
      </c>
      <c r="L301" s="302"/>
    </row>
    <row r="302" spans="1:12" x14ac:dyDescent="0.25">
      <c r="A302" s="233" t="s">
        <v>914</v>
      </c>
      <c r="B302" s="263" t="s">
        <v>403</v>
      </c>
      <c r="C302" s="235" t="s">
        <v>879</v>
      </c>
      <c r="D302" s="291"/>
      <c r="E302" s="292"/>
      <c r="F302" s="292"/>
      <c r="G302" s="292"/>
      <c r="H302" s="292"/>
      <c r="I302" s="288"/>
      <c r="J302" s="288"/>
      <c r="K302" s="288"/>
      <c r="L302" s="302"/>
    </row>
    <row r="303" spans="1:12" x14ac:dyDescent="0.25">
      <c r="A303" s="233" t="s">
        <v>443</v>
      </c>
      <c r="B303" s="255" t="s">
        <v>444</v>
      </c>
      <c r="C303" s="235" t="s">
        <v>879</v>
      </c>
      <c r="D303" s="291"/>
      <c r="E303" s="292"/>
      <c r="F303" s="292"/>
      <c r="G303" s="292"/>
      <c r="H303" s="292"/>
      <c r="I303" s="288"/>
      <c r="J303" s="288"/>
      <c r="K303" s="288"/>
      <c r="L303" s="302"/>
    </row>
    <row r="304" spans="1:12" x14ac:dyDescent="0.25">
      <c r="A304" s="233" t="s">
        <v>445</v>
      </c>
      <c r="B304" s="263" t="s">
        <v>403</v>
      </c>
      <c r="C304" s="235" t="s">
        <v>879</v>
      </c>
      <c r="D304" s="291"/>
      <c r="E304" s="292"/>
      <c r="F304" s="292"/>
      <c r="G304" s="292"/>
      <c r="H304" s="292"/>
      <c r="I304" s="288"/>
      <c r="J304" s="288"/>
      <c r="K304" s="288"/>
      <c r="L304" s="302"/>
    </row>
    <row r="305" spans="1:12" ht="31.5" x14ac:dyDescent="0.25">
      <c r="A305" s="233" t="s">
        <v>446</v>
      </c>
      <c r="B305" s="255" t="s">
        <v>915</v>
      </c>
      <c r="C305" s="235" t="s">
        <v>879</v>
      </c>
      <c r="D305" s="291"/>
      <c r="E305" s="292"/>
      <c r="F305" s="292"/>
      <c r="G305" s="292"/>
      <c r="H305" s="292"/>
      <c r="I305" s="288"/>
      <c r="J305" s="288"/>
      <c r="K305" s="288"/>
      <c r="L305" s="302"/>
    </row>
    <row r="306" spans="1:12" x14ac:dyDescent="0.25">
      <c r="A306" s="233" t="s">
        <v>916</v>
      </c>
      <c r="B306" s="263" t="s">
        <v>403</v>
      </c>
      <c r="C306" s="235" t="s">
        <v>879</v>
      </c>
      <c r="D306" s="291"/>
      <c r="E306" s="292"/>
      <c r="F306" s="292"/>
      <c r="G306" s="292"/>
      <c r="H306" s="292"/>
      <c r="I306" s="305"/>
      <c r="J306" s="305"/>
      <c r="K306" s="305"/>
      <c r="L306" s="302"/>
    </row>
    <row r="307" spans="1:12" x14ac:dyDescent="0.25">
      <c r="A307" s="233" t="s">
        <v>447</v>
      </c>
      <c r="B307" s="255" t="s">
        <v>448</v>
      </c>
      <c r="C307" s="235" t="s">
        <v>879</v>
      </c>
      <c r="D307" s="291">
        <v>32.17</v>
      </c>
      <c r="E307" s="292">
        <v>28.810000000000002</v>
      </c>
      <c r="F307" s="292">
        <v>45.239999999999995</v>
      </c>
      <c r="G307" s="306">
        <v>58.425252</v>
      </c>
      <c r="H307" s="306"/>
      <c r="I307" s="306">
        <v>65.360770000000002</v>
      </c>
      <c r="J307" s="306">
        <v>71.858400000000003</v>
      </c>
      <c r="K307" s="306">
        <v>70.602400000000003</v>
      </c>
      <c r="L307" s="302"/>
    </row>
    <row r="308" spans="1:12" x14ac:dyDescent="0.25">
      <c r="A308" s="233" t="s">
        <v>449</v>
      </c>
      <c r="B308" s="263" t="s">
        <v>403</v>
      </c>
      <c r="C308" s="235" t="s">
        <v>879</v>
      </c>
      <c r="D308" s="286"/>
      <c r="E308" s="288"/>
      <c r="F308" s="288"/>
      <c r="G308" s="288"/>
      <c r="H308" s="288"/>
      <c r="I308" s="288"/>
      <c r="J308" s="288"/>
      <c r="K308" s="288"/>
      <c r="L308" s="302"/>
    </row>
    <row r="309" spans="1:12" ht="31.5" x14ac:dyDescent="0.25">
      <c r="A309" s="233" t="s">
        <v>450</v>
      </c>
      <c r="B309" s="276" t="s">
        <v>451</v>
      </c>
      <c r="C309" s="235" t="s">
        <v>16</v>
      </c>
      <c r="D309" s="307">
        <v>1.0062275869755184</v>
      </c>
      <c r="E309" s="308">
        <v>0.99332292688913104</v>
      </c>
      <c r="F309" s="308">
        <v>0.98781461359967704</v>
      </c>
      <c r="G309" s="308">
        <v>0.9820740629285204</v>
      </c>
      <c r="H309" s="308"/>
      <c r="I309" s="308">
        <v>0.98065928419706172</v>
      </c>
      <c r="J309" s="308">
        <v>0.98093768088915079</v>
      </c>
      <c r="K309" s="308">
        <v>0.98117228578682958</v>
      </c>
      <c r="L309" s="309"/>
    </row>
    <row r="310" spans="1:12" x14ac:dyDescent="0.25">
      <c r="A310" s="233" t="s">
        <v>452</v>
      </c>
      <c r="B310" s="255" t="s">
        <v>453</v>
      </c>
      <c r="C310" s="235" t="s">
        <v>16</v>
      </c>
      <c r="D310" s="307">
        <v>0.98655079047741212</v>
      </c>
      <c r="E310" s="308">
        <v>1.0397977495746882</v>
      </c>
      <c r="F310" s="308">
        <v>0.98600937248422305</v>
      </c>
      <c r="G310" s="308">
        <v>0.9819813761334486</v>
      </c>
      <c r="H310" s="308"/>
      <c r="I310" s="308">
        <v>0.98001504343763146</v>
      </c>
      <c r="J310" s="308">
        <v>0.98001001626535311</v>
      </c>
      <c r="K310" s="308">
        <v>0.9799993791195466</v>
      </c>
      <c r="L310" s="309"/>
    </row>
    <row r="311" spans="1:12" ht="31.5" x14ac:dyDescent="0.25">
      <c r="A311" s="233" t="s">
        <v>454</v>
      </c>
      <c r="B311" s="255" t="s">
        <v>455</v>
      </c>
      <c r="C311" s="235" t="s">
        <v>16</v>
      </c>
      <c r="D311" s="307">
        <v>0</v>
      </c>
      <c r="E311" s="308">
        <v>0</v>
      </c>
      <c r="F311" s="308">
        <v>0</v>
      </c>
      <c r="G311" s="308">
        <v>0</v>
      </c>
      <c r="H311" s="308"/>
      <c r="I311" s="308">
        <v>0</v>
      </c>
      <c r="J311" s="308">
        <v>0</v>
      </c>
      <c r="K311" s="308">
        <v>0</v>
      </c>
      <c r="L311" s="309"/>
    </row>
    <row r="312" spans="1:12" ht="31.5" x14ac:dyDescent="0.25">
      <c r="A312" s="233" t="s">
        <v>456</v>
      </c>
      <c r="B312" s="255" t="s">
        <v>457</v>
      </c>
      <c r="C312" s="235" t="s">
        <v>16</v>
      </c>
      <c r="D312" s="307">
        <v>0</v>
      </c>
      <c r="E312" s="308">
        <v>0</v>
      </c>
      <c r="F312" s="308">
        <v>0</v>
      </c>
      <c r="G312" s="308">
        <v>0</v>
      </c>
      <c r="H312" s="308"/>
      <c r="I312" s="308">
        <v>0</v>
      </c>
      <c r="J312" s="308">
        <v>0</v>
      </c>
      <c r="K312" s="308">
        <v>0</v>
      </c>
      <c r="L312" s="309"/>
    </row>
    <row r="313" spans="1:12" ht="31.5" x14ac:dyDescent="0.25">
      <c r="A313" s="233" t="s">
        <v>458</v>
      </c>
      <c r="B313" s="255" t="s">
        <v>459</v>
      </c>
      <c r="C313" s="235" t="s">
        <v>16</v>
      </c>
      <c r="D313" s="307">
        <v>0.98655079047741212</v>
      </c>
      <c r="E313" s="308">
        <v>1.0397977495746882</v>
      </c>
      <c r="F313" s="308">
        <v>0.98600937248422305</v>
      </c>
      <c r="G313" s="308">
        <v>0.9819813761334486</v>
      </c>
      <c r="H313" s="308"/>
      <c r="I313" s="308">
        <v>0.98001504343763146</v>
      </c>
      <c r="J313" s="308">
        <v>0.98001001626535311</v>
      </c>
      <c r="K313" s="308">
        <v>0.9799993791195466</v>
      </c>
      <c r="L313" s="309"/>
    </row>
    <row r="314" spans="1:12" x14ac:dyDescent="0.25">
      <c r="A314" s="233" t="s">
        <v>460</v>
      </c>
      <c r="B314" s="245" t="s">
        <v>461</v>
      </c>
      <c r="C314" s="235" t="s">
        <v>16</v>
      </c>
      <c r="D314" s="307">
        <v>1.0057023195991337</v>
      </c>
      <c r="E314" s="308">
        <v>0.9647430079343402</v>
      </c>
      <c r="F314" s="308">
        <v>0.97839234546670584</v>
      </c>
      <c r="G314" s="308">
        <v>0.98198234390548389</v>
      </c>
      <c r="H314" s="308"/>
      <c r="I314" s="308">
        <v>0.98014929152859642</v>
      </c>
      <c r="J314" s="308">
        <v>0.97998621625362603</v>
      </c>
      <c r="K314" s="308">
        <v>0.98002939593808391</v>
      </c>
      <c r="L314" s="309"/>
    </row>
    <row r="315" spans="1:12" x14ac:dyDescent="0.25">
      <c r="A315" s="233" t="s">
        <v>462</v>
      </c>
      <c r="B315" s="245" t="s">
        <v>463</v>
      </c>
      <c r="C315" s="235" t="s">
        <v>16</v>
      </c>
      <c r="D315" s="307">
        <v>0.98737337735853525</v>
      </c>
      <c r="E315" s="308">
        <v>1.0399157432370487</v>
      </c>
      <c r="F315" s="308">
        <v>0.98618264322593896</v>
      </c>
      <c r="G315" s="308">
        <v>0.98189353399601542</v>
      </c>
      <c r="H315" s="308"/>
      <c r="I315" s="308">
        <v>0.980236660903677</v>
      </c>
      <c r="J315" s="308">
        <v>0.98017284709160102</v>
      </c>
      <c r="K315" s="308">
        <v>0.98068361937139559</v>
      </c>
      <c r="L315" s="309"/>
    </row>
    <row r="316" spans="1:12" x14ac:dyDescent="0.25">
      <c r="A316" s="233" t="s">
        <v>464</v>
      </c>
      <c r="B316" s="245" t="s">
        <v>465</v>
      </c>
      <c r="C316" s="235" t="s">
        <v>16</v>
      </c>
      <c r="D316" s="307">
        <v>1.0041853084533034</v>
      </c>
      <c r="E316" s="308">
        <v>0.96455044115012367</v>
      </c>
      <c r="F316" s="308">
        <v>0.97860733922902154</v>
      </c>
      <c r="G316" s="308">
        <v>0.98191560684816226</v>
      </c>
      <c r="H316" s="308"/>
      <c r="I316" s="308">
        <v>0.98030274895465896</v>
      </c>
      <c r="J316" s="308">
        <v>0.98011151350761672</v>
      </c>
      <c r="K316" s="308">
        <v>0.97994812788295937</v>
      </c>
      <c r="L316" s="309"/>
    </row>
    <row r="317" spans="1:12" x14ac:dyDescent="0.25">
      <c r="A317" s="233" t="s">
        <v>466</v>
      </c>
      <c r="B317" s="245" t="s">
        <v>467</v>
      </c>
      <c r="C317" s="235" t="s">
        <v>16</v>
      </c>
      <c r="D317" s="307">
        <v>1.0017849099690586</v>
      </c>
      <c r="E317" s="308">
        <v>1.0347398711921145</v>
      </c>
      <c r="F317" s="308">
        <v>0.98656654783876507</v>
      </c>
      <c r="G317" s="308">
        <v>0.98185992073870643</v>
      </c>
      <c r="H317" s="308"/>
      <c r="I317" s="308">
        <v>0.98030833566052999</v>
      </c>
      <c r="J317" s="308">
        <v>0.98088187928206794</v>
      </c>
      <c r="K317" s="308">
        <v>0.97975132845408786</v>
      </c>
      <c r="L317" s="309"/>
    </row>
    <row r="318" spans="1:12" x14ac:dyDescent="0.25">
      <c r="A318" s="233" t="s">
        <v>468</v>
      </c>
      <c r="B318" s="245" t="s">
        <v>469</v>
      </c>
      <c r="C318" s="235" t="s">
        <v>16</v>
      </c>
      <c r="D318" s="310">
        <v>1.0132871871100353</v>
      </c>
      <c r="E318" s="308">
        <v>0.96488949285466186</v>
      </c>
      <c r="F318" s="308">
        <v>0.97764501357301437</v>
      </c>
      <c r="G318" s="308">
        <v>0.98093269852467446</v>
      </c>
      <c r="H318" s="308"/>
      <c r="I318" s="308">
        <v>0.98328349586233066</v>
      </c>
      <c r="J318" s="308">
        <v>0.98377038433236008</v>
      </c>
      <c r="K318" s="308">
        <v>0.97899078877975421</v>
      </c>
      <c r="L318" s="311"/>
    </row>
    <row r="319" spans="1:12" ht="31.5" x14ac:dyDescent="0.25">
      <c r="A319" s="233" t="s">
        <v>470</v>
      </c>
      <c r="B319" s="255" t="s">
        <v>471</v>
      </c>
      <c r="C319" s="235" t="s">
        <v>16</v>
      </c>
      <c r="D319" s="310">
        <v>0</v>
      </c>
      <c r="E319" s="308">
        <v>0</v>
      </c>
      <c r="F319" s="308">
        <v>0</v>
      </c>
      <c r="G319" s="308">
        <v>0</v>
      </c>
      <c r="H319" s="308"/>
      <c r="I319" s="308">
        <v>0</v>
      </c>
      <c r="J319" s="308">
        <v>0</v>
      </c>
      <c r="K319" s="308">
        <v>0</v>
      </c>
      <c r="L319" s="311"/>
    </row>
    <row r="320" spans="1:12" x14ac:dyDescent="0.25">
      <c r="A320" s="233" t="s">
        <v>472</v>
      </c>
      <c r="B320" s="312" t="s">
        <v>881</v>
      </c>
      <c r="C320" s="235" t="s">
        <v>16</v>
      </c>
      <c r="D320" s="307">
        <v>0</v>
      </c>
      <c r="E320" s="308">
        <v>0</v>
      </c>
      <c r="F320" s="308">
        <v>0</v>
      </c>
      <c r="G320" s="308">
        <v>0</v>
      </c>
      <c r="H320" s="308"/>
      <c r="I320" s="308">
        <v>0</v>
      </c>
      <c r="J320" s="308">
        <v>0</v>
      </c>
      <c r="K320" s="308">
        <v>0</v>
      </c>
      <c r="L320" s="309"/>
    </row>
    <row r="321" spans="1:12" ht="16.5" thickBot="1" x14ac:dyDescent="0.3">
      <c r="A321" s="246" t="s">
        <v>473</v>
      </c>
      <c r="B321" s="313" t="s">
        <v>242</v>
      </c>
      <c r="C321" s="248" t="s">
        <v>16</v>
      </c>
      <c r="D321" s="314">
        <v>0</v>
      </c>
      <c r="E321" s="315">
        <v>0</v>
      </c>
      <c r="F321" s="315">
        <v>0</v>
      </c>
      <c r="G321" s="315">
        <v>0</v>
      </c>
      <c r="H321" s="315"/>
      <c r="I321" s="315">
        <v>0</v>
      </c>
      <c r="J321" s="315">
        <v>0</v>
      </c>
      <c r="K321" s="315">
        <v>0</v>
      </c>
      <c r="L321" s="316"/>
    </row>
    <row r="322" spans="1:12" ht="19.5" thickBot="1" x14ac:dyDescent="0.3">
      <c r="A322" s="539" t="s">
        <v>474</v>
      </c>
      <c r="B322" s="540"/>
      <c r="C322" s="540"/>
      <c r="D322" s="540"/>
      <c r="E322" s="540"/>
      <c r="F322" s="540"/>
      <c r="G322" s="540"/>
      <c r="H322" s="540"/>
      <c r="I322" s="540"/>
      <c r="J322" s="540"/>
      <c r="K322" s="540"/>
      <c r="L322" s="541"/>
    </row>
    <row r="323" spans="1:12" ht="31.5" x14ac:dyDescent="0.25">
      <c r="A323" s="280" t="s">
        <v>475</v>
      </c>
      <c r="B323" s="281" t="s">
        <v>476</v>
      </c>
      <c r="C323" s="282" t="s">
        <v>399</v>
      </c>
      <c r="D323" s="317" t="s">
        <v>917</v>
      </c>
      <c r="E323" s="318" t="s">
        <v>917</v>
      </c>
      <c r="F323" s="318"/>
      <c r="G323" s="318" t="s">
        <v>917</v>
      </c>
      <c r="H323" s="318"/>
      <c r="I323" s="318" t="s">
        <v>917</v>
      </c>
      <c r="J323" s="318" t="s">
        <v>917</v>
      </c>
      <c r="K323" s="318"/>
      <c r="L323" s="319" t="s">
        <v>917</v>
      </c>
    </row>
    <row r="324" spans="1:12" x14ac:dyDescent="0.25">
      <c r="A324" s="233" t="s">
        <v>477</v>
      </c>
      <c r="B324" s="276" t="s">
        <v>478</v>
      </c>
      <c r="C324" s="235" t="s">
        <v>47</v>
      </c>
      <c r="D324" s="291">
        <v>22</v>
      </c>
      <c r="E324" s="292">
        <v>22</v>
      </c>
      <c r="F324" s="292">
        <v>22</v>
      </c>
      <c r="G324" s="292">
        <v>22</v>
      </c>
      <c r="H324" s="292"/>
      <c r="I324" s="292">
        <v>22</v>
      </c>
      <c r="J324" s="292">
        <v>22</v>
      </c>
      <c r="K324" s="292">
        <v>22</v>
      </c>
      <c r="L324" s="320">
        <v>22</v>
      </c>
    </row>
    <row r="325" spans="1:12" x14ac:dyDescent="0.25">
      <c r="A325" s="233" t="s">
        <v>479</v>
      </c>
      <c r="B325" s="276" t="s">
        <v>480</v>
      </c>
      <c r="C325" s="235" t="s">
        <v>481</v>
      </c>
      <c r="D325" s="291">
        <v>202</v>
      </c>
      <c r="E325" s="292">
        <v>202</v>
      </c>
      <c r="F325" s="292">
        <v>202</v>
      </c>
      <c r="G325" s="292">
        <v>202</v>
      </c>
      <c r="H325" s="292"/>
      <c r="I325" s="292">
        <v>202</v>
      </c>
      <c r="J325" s="292">
        <v>202</v>
      </c>
      <c r="K325" s="292">
        <v>202</v>
      </c>
      <c r="L325" s="320">
        <v>202</v>
      </c>
    </row>
    <row r="326" spans="1:12" x14ac:dyDescent="0.25">
      <c r="A326" s="233" t="s">
        <v>482</v>
      </c>
      <c r="B326" s="276" t="s">
        <v>483</v>
      </c>
      <c r="C326" s="235" t="s">
        <v>47</v>
      </c>
      <c r="D326" s="291">
        <v>22</v>
      </c>
      <c r="E326" s="292">
        <v>22</v>
      </c>
      <c r="F326" s="292">
        <v>22</v>
      </c>
      <c r="G326" s="292">
        <v>22</v>
      </c>
      <c r="H326" s="292"/>
      <c r="I326" s="292">
        <v>22</v>
      </c>
      <c r="J326" s="292">
        <v>22</v>
      </c>
      <c r="K326" s="292">
        <v>22</v>
      </c>
      <c r="L326" s="320">
        <v>22</v>
      </c>
    </row>
    <row r="327" spans="1:12" x14ac:dyDescent="0.25">
      <c r="A327" s="233" t="s">
        <v>484</v>
      </c>
      <c r="B327" s="276" t="s">
        <v>485</v>
      </c>
      <c r="C327" s="235" t="s">
        <v>481</v>
      </c>
      <c r="D327" s="291">
        <v>79.56</v>
      </c>
      <c r="E327" s="292">
        <v>79.56</v>
      </c>
      <c r="F327" s="292">
        <v>79.56</v>
      </c>
      <c r="G327" s="292">
        <v>79.56</v>
      </c>
      <c r="H327" s="292"/>
      <c r="I327" s="292">
        <v>79.56</v>
      </c>
      <c r="J327" s="292">
        <v>79.56</v>
      </c>
      <c r="K327" s="292">
        <v>79.56</v>
      </c>
      <c r="L327" s="320">
        <v>79.56</v>
      </c>
    </row>
    <row r="328" spans="1:12" x14ac:dyDescent="0.25">
      <c r="A328" s="233" t="s">
        <v>486</v>
      </c>
      <c r="B328" s="276" t="s">
        <v>487</v>
      </c>
      <c r="C328" s="235" t="s">
        <v>488</v>
      </c>
      <c r="D328" s="321">
        <v>74.625326000000001</v>
      </c>
      <c r="E328" s="322">
        <v>113.255858</v>
      </c>
      <c r="F328" s="322">
        <v>131.85028199999999</v>
      </c>
      <c r="G328" s="322">
        <v>110.17</v>
      </c>
      <c r="H328" s="322"/>
      <c r="I328" s="322">
        <v>111</v>
      </c>
      <c r="J328" s="322">
        <v>111</v>
      </c>
      <c r="K328" s="322">
        <v>111</v>
      </c>
      <c r="L328" s="323">
        <v>443.17</v>
      </c>
    </row>
    <row r="329" spans="1:12" x14ac:dyDescent="0.25">
      <c r="A329" s="233" t="s">
        <v>489</v>
      </c>
      <c r="B329" s="276" t="s">
        <v>490</v>
      </c>
      <c r="C329" s="235" t="s">
        <v>399</v>
      </c>
      <c r="D329" s="324" t="s">
        <v>917</v>
      </c>
      <c r="E329" s="292" t="s">
        <v>917</v>
      </c>
      <c r="F329" s="292"/>
      <c r="G329" s="292" t="s">
        <v>917</v>
      </c>
      <c r="H329" s="292"/>
      <c r="I329" s="292" t="s">
        <v>917</v>
      </c>
      <c r="J329" s="292" t="s">
        <v>917</v>
      </c>
      <c r="K329" s="292"/>
      <c r="L329" s="320" t="s">
        <v>917</v>
      </c>
    </row>
    <row r="330" spans="1:12" x14ac:dyDescent="0.25">
      <c r="A330" s="233" t="s">
        <v>491</v>
      </c>
      <c r="B330" s="255" t="s">
        <v>492</v>
      </c>
      <c r="C330" s="235" t="s">
        <v>488</v>
      </c>
      <c r="D330" s="325">
        <v>62.188192000000001</v>
      </c>
      <c r="E330" s="326">
        <v>97.110550000000003</v>
      </c>
      <c r="F330" s="326">
        <v>114.92931</v>
      </c>
      <c r="G330" s="326">
        <v>93.67</v>
      </c>
      <c r="H330" s="326"/>
      <c r="I330" s="326">
        <v>94.5</v>
      </c>
      <c r="J330" s="326">
        <v>94.5</v>
      </c>
      <c r="K330" s="326">
        <v>94.5</v>
      </c>
      <c r="L330" s="320">
        <v>377.17</v>
      </c>
    </row>
    <row r="331" spans="1:12" x14ac:dyDescent="0.25">
      <c r="A331" s="233" t="s">
        <v>493</v>
      </c>
      <c r="B331" s="255" t="s">
        <v>494</v>
      </c>
      <c r="C331" s="235" t="s">
        <v>495</v>
      </c>
      <c r="D331" s="325">
        <v>205.83699999999999</v>
      </c>
      <c r="E331" s="326">
        <v>395.13200000000001</v>
      </c>
      <c r="F331" s="326">
        <v>410.01</v>
      </c>
      <c r="G331" s="326">
        <v>379.84</v>
      </c>
      <c r="H331" s="326"/>
      <c r="I331" s="326">
        <v>381.97</v>
      </c>
      <c r="J331" s="326">
        <v>384.2</v>
      </c>
      <c r="K331" s="326">
        <v>387.6</v>
      </c>
      <c r="L331" s="320">
        <v>1533.6100000000001</v>
      </c>
    </row>
    <row r="332" spans="1:12" x14ac:dyDescent="0.25">
      <c r="A332" s="233" t="s">
        <v>496</v>
      </c>
      <c r="B332" s="276" t="s">
        <v>497</v>
      </c>
      <c r="C332" s="235" t="s">
        <v>399</v>
      </c>
      <c r="D332" s="324" t="s">
        <v>917</v>
      </c>
      <c r="E332" s="292" t="s">
        <v>917</v>
      </c>
      <c r="F332" s="292" t="s">
        <v>917</v>
      </c>
      <c r="G332" s="292" t="s">
        <v>917</v>
      </c>
      <c r="H332" s="292"/>
      <c r="I332" s="292" t="s">
        <v>917</v>
      </c>
      <c r="J332" s="292" t="s">
        <v>917</v>
      </c>
      <c r="K332" s="292"/>
      <c r="L332" s="320" t="s">
        <v>917</v>
      </c>
    </row>
    <row r="333" spans="1:12" x14ac:dyDescent="0.25">
      <c r="A333" s="233" t="s">
        <v>498</v>
      </c>
      <c r="B333" s="255" t="s">
        <v>492</v>
      </c>
      <c r="C333" s="235" t="s">
        <v>488</v>
      </c>
      <c r="D333" s="307">
        <v>18.893759000000003</v>
      </c>
      <c r="E333" s="308">
        <v>25.319159000000003</v>
      </c>
      <c r="F333" s="308">
        <v>10.251521</v>
      </c>
      <c r="G333" s="308">
        <v>27.81</v>
      </c>
      <c r="H333" s="308"/>
      <c r="I333" s="308">
        <v>27.63</v>
      </c>
      <c r="J333" s="308">
        <v>27.63</v>
      </c>
      <c r="K333" s="308">
        <v>27.63</v>
      </c>
      <c r="L333" s="327">
        <v>110.69999999999999</v>
      </c>
    </row>
    <row r="334" spans="1:12" x14ac:dyDescent="0.25">
      <c r="A334" s="233" t="s">
        <v>499</v>
      </c>
      <c r="B334" s="255" t="s">
        <v>500</v>
      </c>
      <c r="C334" s="235" t="s">
        <v>47</v>
      </c>
      <c r="D334" s="291">
        <v>3.36</v>
      </c>
      <c r="E334" s="292">
        <v>3.62</v>
      </c>
      <c r="F334" s="292">
        <v>4.55</v>
      </c>
      <c r="G334" s="292">
        <v>5.0999999999999996</v>
      </c>
      <c r="H334" s="292"/>
      <c r="I334" s="292">
        <v>5.0999999999999996</v>
      </c>
      <c r="J334" s="292">
        <v>5.0999999999999996</v>
      </c>
      <c r="K334" s="292">
        <v>5.0999999999999996</v>
      </c>
      <c r="L334" s="320">
        <v>5.0999999999999996</v>
      </c>
    </row>
    <row r="335" spans="1:12" x14ac:dyDescent="0.25">
      <c r="A335" s="233" t="s">
        <v>501</v>
      </c>
      <c r="B335" s="255" t="s">
        <v>494</v>
      </c>
      <c r="C335" s="235" t="s">
        <v>495</v>
      </c>
      <c r="D335" s="291" t="s">
        <v>399</v>
      </c>
      <c r="E335" s="292" t="s">
        <v>399</v>
      </c>
      <c r="F335" s="292" t="s">
        <v>399</v>
      </c>
      <c r="G335" s="292"/>
      <c r="H335" s="292"/>
      <c r="I335" s="292"/>
      <c r="J335" s="292"/>
      <c r="K335" s="292"/>
      <c r="L335" s="320"/>
    </row>
    <row r="336" spans="1:12" x14ac:dyDescent="0.25">
      <c r="A336" s="233" t="s">
        <v>502</v>
      </c>
      <c r="B336" s="276" t="s">
        <v>503</v>
      </c>
      <c r="C336" s="235" t="s">
        <v>399</v>
      </c>
      <c r="D336" s="324" t="s">
        <v>917</v>
      </c>
      <c r="E336" s="292" t="s">
        <v>917</v>
      </c>
      <c r="F336" s="292" t="s">
        <v>917</v>
      </c>
      <c r="G336" s="292" t="s">
        <v>917</v>
      </c>
      <c r="H336" s="292"/>
      <c r="I336" s="292" t="s">
        <v>917</v>
      </c>
      <c r="J336" s="292" t="s">
        <v>917</v>
      </c>
      <c r="K336" s="292" t="s">
        <v>917</v>
      </c>
      <c r="L336" s="320" t="s">
        <v>917</v>
      </c>
    </row>
    <row r="337" spans="1:12" x14ac:dyDescent="0.25">
      <c r="A337" s="233" t="s">
        <v>504</v>
      </c>
      <c r="B337" s="255" t="s">
        <v>492</v>
      </c>
      <c r="C337" s="235" t="s">
        <v>488</v>
      </c>
      <c r="D337" s="328" t="s">
        <v>399</v>
      </c>
      <c r="E337" s="329" t="s">
        <v>399</v>
      </c>
      <c r="F337" s="329" t="s">
        <v>399</v>
      </c>
      <c r="G337" s="326"/>
      <c r="H337" s="326"/>
      <c r="I337" s="326"/>
      <c r="J337" s="326"/>
      <c r="K337" s="326"/>
      <c r="L337" s="320"/>
    </row>
    <row r="338" spans="1:12" x14ac:dyDescent="0.25">
      <c r="A338" s="233" t="s">
        <v>505</v>
      </c>
      <c r="B338" s="255" t="s">
        <v>494</v>
      </c>
      <c r="C338" s="235" t="s">
        <v>495</v>
      </c>
      <c r="D338" s="291" t="s">
        <v>399</v>
      </c>
      <c r="E338" s="292" t="s">
        <v>399</v>
      </c>
      <c r="F338" s="292" t="s">
        <v>399</v>
      </c>
      <c r="G338" s="294"/>
      <c r="H338" s="294"/>
      <c r="I338" s="294"/>
      <c r="J338" s="294"/>
      <c r="K338" s="294"/>
      <c r="L338" s="330"/>
    </row>
    <row r="339" spans="1:12" x14ac:dyDescent="0.25">
      <c r="A339" s="233" t="s">
        <v>506</v>
      </c>
      <c r="B339" s="276" t="s">
        <v>507</v>
      </c>
      <c r="C339" s="235" t="s">
        <v>399</v>
      </c>
      <c r="D339" s="324" t="s">
        <v>917</v>
      </c>
      <c r="E339" s="292" t="s">
        <v>917</v>
      </c>
      <c r="F339" s="292" t="s">
        <v>917</v>
      </c>
      <c r="G339" s="326" t="s">
        <v>917</v>
      </c>
      <c r="H339" s="326"/>
      <c r="I339" s="326" t="s">
        <v>917</v>
      </c>
      <c r="J339" s="326" t="s">
        <v>917</v>
      </c>
      <c r="K339" s="326"/>
      <c r="L339" s="320" t="s">
        <v>917</v>
      </c>
    </row>
    <row r="340" spans="1:12" x14ac:dyDescent="0.25">
      <c r="A340" s="233" t="s">
        <v>508</v>
      </c>
      <c r="B340" s="255" t="s">
        <v>492</v>
      </c>
      <c r="C340" s="235" t="s">
        <v>488</v>
      </c>
      <c r="D340" s="325">
        <v>81.081951000000004</v>
      </c>
      <c r="E340" s="326">
        <v>122.429709</v>
      </c>
      <c r="F340" s="326">
        <v>125.180831</v>
      </c>
      <c r="G340" s="304">
        <v>121.48</v>
      </c>
      <c r="H340" s="304"/>
      <c r="I340" s="304">
        <v>122.13</v>
      </c>
      <c r="J340" s="304">
        <v>122.13</v>
      </c>
      <c r="K340" s="304">
        <v>122.13</v>
      </c>
      <c r="L340" s="331">
        <v>487.87</v>
      </c>
    </row>
    <row r="341" spans="1:12" x14ac:dyDescent="0.25">
      <c r="A341" s="233" t="s">
        <v>509</v>
      </c>
      <c r="B341" s="255" t="s">
        <v>500</v>
      </c>
      <c r="C341" s="235" t="s">
        <v>47</v>
      </c>
      <c r="D341" s="286">
        <v>23.940235844748859</v>
      </c>
      <c r="E341" s="294">
        <v>23.776928310502285</v>
      </c>
      <c r="F341" s="294">
        <v>24.618382191780825</v>
      </c>
      <c r="G341" s="306">
        <v>25.216438356164382</v>
      </c>
      <c r="H341" s="306"/>
      <c r="I341" s="292">
        <v>25.216438356164382</v>
      </c>
      <c r="J341" s="292">
        <v>25.216438356164382</v>
      </c>
      <c r="K341" s="292">
        <v>25.216438356164382</v>
      </c>
      <c r="L341" s="332">
        <v>25.216438356164382</v>
      </c>
    </row>
    <row r="342" spans="1:12" x14ac:dyDescent="0.25">
      <c r="A342" s="233" t="s">
        <v>510</v>
      </c>
      <c r="B342" s="255" t="s">
        <v>494</v>
      </c>
      <c r="C342" s="235" t="s">
        <v>495</v>
      </c>
      <c r="D342" s="325">
        <v>205.83699999999999</v>
      </c>
      <c r="E342" s="326">
        <v>395.13200000000001</v>
      </c>
      <c r="F342" s="326">
        <v>410.01</v>
      </c>
      <c r="G342" s="333">
        <v>379.84</v>
      </c>
      <c r="H342" s="333"/>
      <c r="I342" s="292">
        <v>381.97</v>
      </c>
      <c r="J342" s="292">
        <v>384.2</v>
      </c>
      <c r="K342" s="292">
        <v>387.6</v>
      </c>
      <c r="L342" s="320">
        <v>1533.6100000000001</v>
      </c>
    </row>
    <row r="343" spans="1:12" x14ac:dyDescent="0.25">
      <c r="A343" s="280" t="s">
        <v>511</v>
      </c>
      <c r="B343" s="281" t="s">
        <v>512</v>
      </c>
      <c r="C343" s="282" t="s">
        <v>399</v>
      </c>
      <c r="D343" s="324" t="s">
        <v>917</v>
      </c>
      <c r="E343" s="292" t="s">
        <v>917</v>
      </c>
      <c r="F343" s="292" t="s">
        <v>917</v>
      </c>
      <c r="G343" s="333" t="s">
        <v>917</v>
      </c>
      <c r="H343" s="333"/>
      <c r="I343" s="292" t="s">
        <v>917</v>
      </c>
      <c r="J343" s="292" t="s">
        <v>917</v>
      </c>
      <c r="K343" s="292"/>
      <c r="L343" s="320" t="s">
        <v>917</v>
      </c>
    </row>
    <row r="344" spans="1:12" ht="31.5" x14ac:dyDescent="0.25">
      <c r="A344" s="233" t="s">
        <v>513</v>
      </c>
      <c r="B344" s="276" t="s">
        <v>514</v>
      </c>
      <c r="C344" s="235" t="s">
        <v>488</v>
      </c>
      <c r="D344" s="293">
        <v>56.259349009999994</v>
      </c>
      <c r="E344" s="306">
        <v>58.611279180000004</v>
      </c>
      <c r="F344" s="306">
        <v>58.509897139999993</v>
      </c>
      <c r="G344" s="292">
        <v>58.51</v>
      </c>
      <c r="H344" s="292"/>
      <c r="I344" s="292">
        <v>58.46</v>
      </c>
      <c r="J344" s="292">
        <v>58.46</v>
      </c>
      <c r="K344" s="292">
        <v>58.46</v>
      </c>
      <c r="L344" s="320">
        <v>233.89000000000001</v>
      </c>
    </row>
    <row r="345" spans="1:12" ht="31.5" x14ac:dyDescent="0.25">
      <c r="A345" s="233" t="s">
        <v>515</v>
      </c>
      <c r="B345" s="255" t="s">
        <v>516</v>
      </c>
      <c r="C345" s="235" t="s">
        <v>488</v>
      </c>
      <c r="D345" s="334" t="s">
        <v>399</v>
      </c>
      <c r="E345" s="333" t="s">
        <v>399</v>
      </c>
      <c r="F345" s="333" t="s">
        <v>399</v>
      </c>
      <c r="G345" s="306"/>
      <c r="H345" s="306"/>
      <c r="I345" s="292"/>
      <c r="J345" s="292"/>
      <c r="K345" s="292"/>
      <c r="L345" s="332"/>
    </row>
    <row r="346" spans="1:12" x14ac:dyDescent="0.25">
      <c r="A346" s="233" t="s">
        <v>517</v>
      </c>
      <c r="B346" s="312" t="s">
        <v>518</v>
      </c>
      <c r="C346" s="235" t="s">
        <v>488</v>
      </c>
      <c r="D346" s="334" t="s">
        <v>399</v>
      </c>
      <c r="E346" s="333" t="s">
        <v>399</v>
      </c>
      <c r="F346" s="333" t="s">
        <v>399</v>
      </c>
      <c r="G346" s="292"/>
      <c r="H346" s="292"/>
      <c r="I346" s="292"/>
      <c r="J346" s="292"/>
      <c r="K346" s="292"/>
      <c r="L346" s="330"/>
    </row>
    <row r="347" spans="1:12" x14ac:dyDescent="0.25">
      <c r="A347" s="233" t="s">
        <v>519</v>
      </c>
      <c r="B347" s="312" t="s">
        <v>520</v>
      </c>
      <c r="C347" s="235" t="s">
        <v>488</v>
      </c>
      <c r="D347" s="291" t="s">
        <v>399</v>
      </c>
      <c r="E347" s="292" t="s">
        <v>399</v>
      </c>
      <c r="F347" s="292" t="s">
        <v>399</v>
      </c>
      <c r="G347" s="292"/>
      <c r="H347" s="292"/>
      <c r="I347" s="292"/>
      <c r="J347" s="292"/>
      <c r="K347" s="292"/>
      <c r="L347" s="320"/>
    </row>
    <row r="348" spans="1:12" x14ac:dyDescent="0.25">
      <c r="A348" s="233" t="s">
        <v>521</v>
      </c>
      <c r="B348" s="276" t="s">
        <v>522</v>
      </c>
      <c r="C348" s="235" t="s">
        <v>488</v>
      </c>
      <c r="D348" s="293">
        <v>7.5407689900000001</v>
      </c>
      <c r="E348" s="306">
        <v>6.8212428199999993</v>
      </c>
      <c r="F348" s="306">
        <v>7.9316658600000007</v>
      </c>
      <c r="G348" s="292">
        <v>7.81</v>
      </c>
      <c r="H348" s="292"/>
      <c r="I348" s="292">
        <v>7.81</v>
      </c>
      <c r="J348" s="292">
        <v>7.81</v>
      </c>
      <c r="K348" s="292">
        <v>7.81</v>
      </c>
      <c r="L348" s="320">
        <v>31.24</v>
      </c>
    </row>
    <row r="349" spans="1:12" x14ac:dyDescent="0.25">
      <c r="A349" s="233" t="s">
        <v>523</v>
      </c>
      <c r="B349" s="276" t="s">
        <v>806</v>
      </c>
      <c r="C349" s="235" t="s">
        <v>47</v>
      </c>
      <c r="D349" s="291">
        <v>22.22</v>
      </c>
      <c r="E349" s="292">
        <v>22.22</v>
      </c>
      <c r="F349" s="292">
        <v>22.81</v>
      </c>
      <c r="G349" s="292">
        <v>22.12</v>
      </c>
      <c r="H349" s="292"/>
      <c r="I349" s="292">
        <v>22.24</v>
      </c>
      <c r="J349" s="292">
        <v>22.24</v>
      </c>
      <c r="K349" s="292">
        <v>22.24</v>
      </c>
      <c r="L349" s="320">
        <v>22.209999999999997</v>
      </c>
    </row>
    <row r="350" spans="1:12" ht="31.5" x14ac:dyDescent="0.25">
      <c r="A350" s="233" t="s">
        <v>524</v>
      </c>
      <c r="B350" s="255" t="s">
        <v>525</v>
      </c>
      <c r="C350" s="235" t="s">
        <v>47</v>
      </c>
      <c r="D350" s="291" t="s">
        <v>399</v>
      </c>
      <c r="E350" s="292" t="s">
        <v>399</v>
      </c>
      <c r="F350" s="292" t="s">
        <v>399</v>
      </c>
      <c r="G350" s="292"/>
      <c r="H350" s="292"/>
      <c r="I350" s="292"/>
      <c r="J350" s="292"/>
      <c r="K350" s="292"/>
      <c r="L350" s="330"/>
    </row>
    <row r="351" spans="1:12" x14ac:dyDescent="0.25">
      <c r="A351" s="233" t="s">
        <v>526</v>
      </c>
      <c r="B351" s="312" t="s">
        <v>518</v>
      </c>
      <c r="C351" s="235" t="s">
        <v>47</v>
      </c>
      <c r="D351" s="291" t="s">
        <v>399</v>
      </c>
      <c r="E351" s="292" t="s">
        <v>399</v>
      </c>
      <c r="F351" s="292" t="s">
        <v>399</v>
      </c>
      <c r="G351" s="335"/>
      <c r="H351" s="335"/>
      <c r="I351" s="335"/>
      <c r="J351" s="335"/>
      <c r="K351" s="335"/>
      <c r="L351" s="332"/>
    </row>
    <row r="352" spans="1:12" x14ac:dyDescent="0.25">
      <c r="A352" s="233" t="s">
        <v>527</v>
      </c>
      <c r="B352" s="312" t="s">
        <v>520</v>
      </c>
      <c r="C352" s="235" t="s">
        <v>47</v>
      </c>
      <c r="D352" s="291" t="s">
        <v>399</v>
      </c>
      <c r="E352" s="292" t="s">
        <v>399</v>
      </c>
      <c r="F352" s="292" t="s">
        <v>399</v>
      </c>
      <c r="G352" s="292"/>
      <c r="H352" s="292"/>
      <c r="I352" s="292"/>
      <c r="J352" s="292"/>
      <c r="K352" s="292"/>
      <c r="L352" s="320"/>
    </row>
    <row r="353" spans="1:12" x14ac:dyDescent="0.25">
      <c r="A353" s="233" t="s">
        <v>528</v>
      </c>
      <c r="B353" s="276" t="s">
        <v>529</v>
      </c>
      <c r="C353" s="235" t="s">
        <v>530</v>
      </c>
      <c r="D353" s="291">
        <v>2180.6999999999998</v>
      </c>
      <c r="E353" s="292">
        <v>2167</v>
      </c>
      <c r="F353" s="292">
        <v>2240.8029999999999</v>
      </c>
      <c r="G353" s="326">
        <v>2192.5</v>
      </c>
      <c r="H353" s="326"/>
      <c r="I353" s="326">
        <v>2267.3000000000002</v>
      </c>
      <c r="J353" s="326">
        <v>2267.3000000000002</v>
      </c>
      <c r="K353" s="326">
        <v>2267.3000000000002</v>
      </c>
      <c r="L353" s="320">
        <v>2248.6000000000004</v>
      </c>
    </row>
    <row r="354" spans="1:12" ht="31.5" x14ac:dyDescent="0.25">
      <c r="A354" s="233" t="s">
        <v>531</v>
      </c>
      <c r="B354" s="276" t="s">
        <v>918</v>
      </c>
      <c r="C354" s="235" t="s">
        <v>879</v>
      </c>
      <c r="D354" s="336">
        <v>21.514372917264438</v>
      </c>
      <c r="E354" s="335">
        <v>33.150825038695714</v>
      </c>
      <c r="F354" s="335">
        <v>37.741024918105907</v>
      </c>
      <c r="G354" s="306">
        <v>39.308549999999997</v>
      </c>
      <c r="H354" s="306"/>
      <c r="I354" s="306">
        <v>51.631510000000006</v>
      </c>
      <c r="J354" s="306">
        <v>50.239029999999993</v>
      </c>
      <c r="K354" s="306">
        <v>51.432200899999998</v>
      </c>
      <c r="L354" s="320">
        <v>192.6112909</v>
      </c>
    </row>
    <row r="355" spans="1:12" x14ac:dyDescent="0.25">
      <c r="A355" s="233" t="s">
        <v>532</v>
      </c>
      <c r="B355" s="289" t="s">
        <v>533</v>
      </c>
      <c r="C355" s="235" t="s">
        <v>399</v>
      </c>
      <c r="D355" s="324" t="s">
        <v>917</v>
      </c>
      <c r="E355" s="292" t="s">
        <v>917</v>
      </c>
      <c r="F355" s="292" t="s">
        <v>917</v>
      </c>
      <c r="G355" s="335" t="s">
        <v>917</v>
      </c>
      <c r="H355" s="335"/>
      <c r="I355" s="335" t="s">
        <v>917</v>
      </c>
      <c r="J355" s="335" t="s">
        <v>917</v>
      </c>
      <c r="K355" s="335"/>
      <c r="L355" s="332" t="s">
        <v>917</v>
      </c>
    </row>
    <row r="356" spans="1:12" x14ac:dyDescent="0.25">
      <c r="A356" s="233" t="s">
        <v>534</v>
      </c>
      <c r="B356" s="276" t="s">
        <v>535</v>
      </c>
      <c r="C356" s="235" t="s">
        <v>488</v>
      </c>
      <c r="D356" s="325">
        <v>68.303142010000002</v>
      </c>
      <c r="E356" s="326">
        <v>108.24913617999999</v>
      </c>
      <c r="F356" s="326">
        <v>110.10680814000001</v>
      </c>
      <c r="G356" s="335">
        <v>106.39</v>
      </c>
      <c r="H356" s="335"/>
      <c r="I356" s="335">
        <v>107.04</v>
      </c>
      <c r="J356" s="335">
        <v>107.04</v>
      </c>
      <c r="K356" s="335">
        <v>107.04</v>
      </c>
      <c r="L356" s="332">
        <v>427.51000000000005</v>
      </c>
    </row>
    <row r="357" spans="1:12" x14ac:dyDescent="0.25">
      <c r="A357" s="233" t="s">
        <v>536</v>
      </c>
      <c r="B357" s="276" t="s">
        <v>537</v>
      </c>
      <c r="C357" s="235" t="s">
        <v>495</v>
      </c>
      <c r="D357" s="325">
        <v>153.91104800000002</v>
      </c>
      <c r="E357" s="326">
        <v>344.39429200000001</v>
      </c>
      <c r="F357" s="326">
        <v>356.55391279999998</v>
      </c>
      <c r="G357" s="326">
        <v>333.83</v>
      </c>
      <c r="H357" s="326"/>
      <c r="I357" s="326">
        <v>337.13</v>
      </c>
      <c r="J357" s="326">
        <v>337.13</v>
      </c>
      <c r="K357" s="326">
        <v>337.13</v>
      </c>
      <c r="L357" s="320">
        <v>1345.22</v>
      </c>
    </row>
    <row r="358" spans="1:12" ht="47.25" x14ac:dyDescent="0.25">
      <c r="A358" s="233" t="s">
        <v>538</v>
      </c>
      <c r="B358" s="276" t="s">
        <v>919</v>
      </c>
      <c r="C358" s="235" t="s">
        <v>879</v>
      </c>
      <c r="D358" s="336">
        <v>5.8311495501555006</v>
      </c>
      <c r="E358" s="335">
        <v>5.0146136026974002</v>
      </c>
      <c r="F358" s="335">
        <v>8.5553138999999998</v>
      </c>
      <c r="G358" s="306">
        <v>23.017539999999997</v>
      </c>
      <c r="H358" s="306"/>
      <c r="I358" s="306">
        <v>46.551000000000002</v>
      </c>
      <c r="J358" s="306">
        <v>47.94753</v>
      </c>
      <c r="K358" s="306">
        <v>49.385955899999999</v>
      </c>
      <c r="L358" s="320">
        <v>166.90202590000001</v>
      </c>
    </row>
    <row r="359" spans="1:12" ht="31.5" x14ac:dyDescent="0.25">
      <c r="A359" s="233" t="s">
        <v>539</v>
      </c>
      <c r="B359" s="276" t="s">
        <v>540</v>
      </c>
      <c r="C359" s="235" t="s">
        <v>879</v>
      </c>
      <c r="D359" s="336">
        <v>8.5956651615446997</v>
      </c>
      <c r="E359" s="335">
        <v>12.690157820106309</v>
      </c>
      <c r="F359" s="335">
        <v>13.16898174142</v>
      </c>
      <c r="G359" s="306">
        <v>16.344988150000006</v>
      </c>
      <c r="H359" s="306"/>
      <c r="I359" s="306">
        <v>14.95528</v>
      </c>
      <c r="J359" s="306">
        <v>15.403938400000001</v>
      </c>
      <c r="K359" s="306">
        <v>15.866056552000002</v>
      </c>
      <c r="L359" s="320">
        <v>62.570263102000013</v>
      </c>
    </row>
    <row r="360" spans="1:12" x14ac:dyDescent="0.25">
      <c r="A360" s="233" t="s">
        <v>541</v>
      </c>
      <c r="B360" s="289" t="s">
        <v>542</v>
      </c>
      <c r="C360" s="320" t="s">
        <v>399</v>
      </c>
      <c r="D360" s="324" t="s">
        <v>917</v>
      </c>
      <c r="E360" s="292" t="s">
        <v>917</v>
      </c>
      <c r="F360" s="292" t="s">
        <v>917</v>
      </c>
      <c r="G360" s="292" t="s">
        <v>917</v>
      </c>
      <c r="H360" s="292"/>
      <c r="I360" s="292" t="s">
        <v>917</v>
      </c>
      <c r="J360" s="292" t="s">
        <v>917</v>
      </c>
      <c r="K360" s="292"/>
      <c r="L360" s="320" t="s">
        <v>917</v>
      </c>
    </row>
    <row r="361" spans="1:12" x14ac:dyDescent="0.25">
      <c r="A361" s="233" t="s">
        <v>543</v>
      </c>
      <c r="B361" s="276" t="s">
        <v>544</v>
      </c>
      <c r="C361" s="235" t="s">
        <v>47</v>
      </c>
      <c r="D361" s="291" t="s">
        <v>399</v>
      </c>
      <c r="E361" s="292" t="s">
        <v>399</v>
      </c>
      <c r="F361" s="292" t="s">
        <v>399</v>
      </c>
      <c r="G361" s="292" t="s">
        <v>399</v>
      </c>
      <c r="H361" s="292"/>
      <c r="I361" s="292" t="s">
        <v>399</v>
      </c>
      <c r="J361" s="292" t="s">
        <v>399</v>
      </c>
      <c r="K361" s="292" t="s">
        <v>399</v>
      </c>
      <c r="L361" s="320" t="s">
        <v>399</v>
      </c>
    </row>
    <row r="362" spans="1:12" ht="47.25" x14ac:dyDescent="0.25">
      <c r="A362" s="233" t="s">
        <v>545</v>
      </c>
      <c r="B362" s="255" t="s">
        <v>546</v>
      </c>
      <c r="C362" s="235" t="s">
        <v>47</v>
      </c>
      <c r="D362" s="291" t="s">
        <v>399</v>
      </c>
      <c r="E362" s="292" t="s">
        <v>399</v>
      </c>
      <c r="F362" s="292" t="s">
        <v>399</v>
      </c>
      <c r="G362" s="292" t="s">
        <v>399</v>
      </c>
      <c r="H362" s="292"/>
      <c r="I362" s="292" t="s">
        <v>399</v>
      </c>
      <c r="J362" s="292" t="s">
        <v>399</v>
      </c>
      <c r="K362" s="292" t="s">
        <v>399</v>
      </c>
      <c r="L362" s="320" t="s">
        <v>399</v>
      </c>
    </row>
    <row r="363" spans="1:12" ht="47.25" x14ac:dyDescent="0.25">
      <c r="A363" s="233" t="s">
        <v>547</v>
      </c>
      <c r="B363" s="255" t="s">
        <v>548</v>
      </c>
      <c r="C363" s="235" t="s">
        <v>47</v>
      </c>
      <c r="D363" s="291" t="s">
        <v>399</v>
      </c>
      <c r="E363" s="292" t="s">
        <v>399</v>
      </c>
      <c r="F363" s="292" t="s">
        <v>399</v>
      </c>
      <c r="G363" s="292" t="s">
        <v>399</v>
      </c>
      <c r="H363" s="292"/>
      <c r="I363" s="292" t="s">
        <v>399</v>
      </c>
      <c r="J363" s="292" t="s">
        <v>399</v>
      </c>
      <c r="K363" s="292" t="s">
        <v>399</v>
      </c>
      <c r="L363" s="320" t="s">
        <v>399</v>
      </c>
    </row>
    <row r="364" spans="1:12" ht="31.5" x14ac:dyDescent="0.25">
      <c r="A364" s="233" t="s">
        <v>549</v>
      </c>
      <c r="B364" s="255" t="s">
        <v>550</v>
      </c>
      <c r="C364" s="235" t="s">
        <v>47</v>
      </c>
      <c r="D364" s="291" t="s">
        <v>399</v>
      </c>
      <c r="E364" s="292" t="s">
        <v>399</v>
      </c>
      <c r="F364" s="292" t="s">
        <v>399</v>
      </c>
      <c r="G364" s="292" t="s">
        <v>399</v>
      </c>
      <c r="H364" s="292"/>
      <c r="I364" s="292" t="s">
        <v>399</v>
      </c>
      <c r="J364" s="292" t="s">
        <v>399</v>
      </c>
      <c r="K364" s="292" t="s">
        <v>399</v>
      </c>
      <c r="L364" s="320" t="s">
        <v>399</v>
      </c>
    </row>
    <row r="365" spans="1:12" x14ac:dyDescent="0.25">
      <c r="A365" s="233" t="s">
        <v>551</v>
      </c>
      <c r="B365" s="276" t="s">
        <v>552</v>
      </c>
      <c r="C365" s="235" t="s">
        <v>488</v>
      </c>
      <c r="D365" s="291" t="s">
        <v>399</v>
      </c>
      <c r="E365" s="292" t="s">
        <v>399</v>
      </c>
      <c r="F365" s="292" t="s">
        <v>399</v>
      </c>
      <c r="G365" s="292" t="s">
        <v>399</v>
      </c>
      <c r="H365" s="292"/>
      <c r="I365" s="292" t="s">
        <v>399</v>
      </c>
      <c r="J365" s="292" t="s">
        <v>399</v>
      </c>
      <c r="K365" s="292" t="s">
        <v>399</v>
      </c>
      <c r="L365" s="320" t="s">
        <v>399</v>
      </c>
    </row>
    <row r="366" spans="1:12" ht="31.5" x14ac:dyDescent="0.25">
      <c r="A366" s="233" t="s">
        <v>553</v>
      </c>
      <c r="B366" s="255" t="s">
        <v>554</v>
      </c>
      <c r="C366" s="235" t="s">
        <v>488</v>
      </c>
      <c r="D366" s="291" t="s">
        <v>399</v>
      </c>
      <c r="E366" s="292" t="s">
        <v>399</v>
      </c>
      <c r="F366" s="292" t="s">
        <v>399</v>
      </c>
      <c r="G366" s="292" t="s">
        <v>399</v>
      </c>
      <c r="H366" s="292"/>
      <c r="I366" s="292" t="s">
        <v>399</v>
      </c>
      <c r="J366" s="292" t="s">
        <v>399</v>
      </c>
      <c r="K366" s="292" t="s">
        <v>399</v>
      </c>
      <c r="L366" s="320" t="s">
        <v>399</v>
      </c>
    </row>
    <row r="367" spans="1:12" x14ac:dyDescent="0.25">
      <c r="A367" s="233" t="s">
        <v>555</v>
      </c>
      <c r="B367" s="255" t="s">
        <v>556</v>
      </c>
      <c r="C367" s="235" t="s">
        <v>488</v>
      </c>
      <c r="D367" s="291" t="s">
        <v>399</v>
      </c>
      <c r="E367" s="292" t="s">
        <v>399</v>
      </c>
      <c r="F367" s="292" t="s">
        <v>399</v>
      </c>
      <c r="G367" s="292" t="s">
        <v>399</v>
      </c>
      <c r="H367" s="292"/>
      <c r="I367" s="292" t="s">
        <v>399</v>
      </c>
      <c r="J367" s="292" t="s">
        <v>399</v>
      </c>
      <c r="K367" s="292" t="s">
        <v>399</v>
      </c>
      <c r="L367" s="320" t="s">
        <v>399</v>
      </c>
    </row>
    <row r="368" spans="1:12" ht="31.5" x14ac:dyDescent="0.25">
      <c r="A368" s="233" t="s">
        <v>557</v>
      </c>
      <c r="B368" s="276" t="s">
        <v>558</v>
      </c>
      <c r="C368" s="235" t="s">
        <v>879</v>
      </c>
      <c r="D368" s="291" t="s">
        <v>399</v>
      </c>
      <c r="E368" s="292" t="s">
        <v>399</v>
      </c>
      <c r="F368" s="292" t="s">
        <v>399</v>
      </c>
      <c r="G368" s="337"/>
      <c r="H368" s="337"/>
      <c r="I368" s="337"/>
      <c r="J368" s="337"/>
      <c r="K368" s="337"/>
      <c r="L368" s="338"/>
    </row>
    <row r="369" spans="1:12" x14ac:dyDescent="0.25">
      <c r="A369" s="233" t="s">
        <v>559</v>
      </c>
      <c r="B369" s="255" t="s">
        <v>920</v>
      </c>
      <c r="C369" s="235" t="s">
        <v>879</v>
      </c>
      <c r="D369" s="291" t="s">
        <v>399</v>
      </c>
      <c r="E369" s="292" t="s">
        <v>399</v>
      </c>
      <c r="F369" s="292" t="s">
        <v>399</v>
      </c>
      <c r="G369" s="337"/>
      <c r="H369" s="337"/>
      <c r="I369" s="337"/>
      <c r="J369" s="337"/>
      <c r="K369" s="337"/>
      <c r="L369" s="338"/>
    </row>
    <row r="370" spans="1:12" x14ac:dyDescent="0.25">
      <c r="A370" s="233" t="s">
        <v>560</v>
      </c>
      <c r="B370" s="255" t="s">
        <v>242</v>
      </c>
      <c r="C370" s="235" t="s">
        <v>879</v>
      </c>
      <c r="D370" s="291" t="s">
        <v>399</v>
      </c>
      <c r="E370" s="292" t="s">
        <v>399</v>
      </c>
      <c r="F370" s="292" t="s">
        <v>399</v>
      </c>
      <c r="G370" s="337"/>
      <c r="H370" s="337"/>
      <c r="I370" s="337"/>
      <c r="J370" s="337"/>
      <c r="K370" s="337"/>
      <c r="L370" s="338"/>
    </row>
    <row r="371" spans="1:12" ht="16.5" thickBot="1" x14ac:dyDescent="0.3">
      <c r="A371" s="246" t="s">
        <v>561</v>
      </c>
      <c r="B371" s="339" t="s">
        <v>562</v>
      </c>
      <c r="C371" s="248" t="s">
        <v>921</v>
      </c>
      <c r="D371" s="340">
        <v>257</v>
      </c>
      <c r="E371" s="341">
        <v>254</v>
      </c>
      <c r="F371" s="341">
        <v>254</v>
      </c>
      <c r="G371" s="341">
        <v>258</v>
      </c>
      <c r="H371" s="341"/>
      <c r="I371" s="341">
        <v>258</v>
      </c>
      <c r="J371" s="341">
        <v>258</v>
      </c>
      <c r="K371" s="341">
        <v>258</v>
      </c>
      <c r="L371" s="342"/>
    </row>
    <row r="372" spans="1:12" ht="15" customHeight="1" x14ac:dyDescent="0.25">
      <c r="A372" s="343" t="s">
        <v>922</v>
      </c>
      <c r="B372" s="344"/>
      <c r="C372" s="344"/>
      <c r="D372" s="344"/>
      <c r="E372" s="344"/>
      <c r="F372" s="344"/>
      <c r="G372" s="344"/>
      <c r="H372" s="344"/>
      <c r="I372" s="344"/>
      <c r="J372" s="344"/>
      <c r="K372" s="344"/>
      <c r="L372" s="345"/>
    </row>
    <row r="373" spans="1:12" ht="15.75" customHeight="1" thickBot="1" x14ac:dyDescent="0.3">
      <c r="A373" s="346"/>
      <c r="B373" s="347"/>
      <c r="C373" s="347"/>
      <c r="D373" s="347"/>
      <c r="E373" s="347"/>
      <c r="F373" s="347"/>
      <c r="G373" s="347"/>
      <c r="H373" s="347"/>
      <c r="I373" s="347"/>
      <c r="J373" s="347"/>
      <c r="K373" s="347"/>
      <c r="L373" s="348"/>
    </row>
    <row r="374" spans="1:12" ht="63" x14ac:dyDescent="0.25">
      <c r="A374" s="529" t="s">
        <v>869</v>
      </c>
      <c r="B374" s="531" t="s">
        <v>214</v>
      </c>
      <c r="C374" s="533" t="s">
        <v>215</v>
      </c>
      <c r="D374" s="212" t="s">
        <v>870</v>
      </c>
      <c r="E374" s="213" t="s">
        <v>871</v>
      </c>
      <c r="F374" s="213" t="s">
        <v>872</v>
      </c>
      <c r="G374" s="214" t="s">
        <v>873</v>
      </c>
      <c r="H374" s="214"/>
      <c r="I374" s="214" t="s">
        <v>874</v>
      </c>
      <c r="J374" s="214" t="s">
        <v>875</v>
      </c>
      <c r="K374" s="214" t="s">
        <v>876</v>
      </c>
      <c r="L374" s="215" t="s">
        <v>877</v>
      </c>
    </row>
    <row r="375" spans="1:12" ht="25.5" x14ac:dyDescent="0.25">
      <c r="A375" s="530"/>
      <c r="B375" s="532"/>
      <c r="C375" s="534"/>
      <c r="D375" s="216" t="s">
        <v>18</v>
      </c>
      <c r="E375" s="217" t="s">
        <v>18</v>
      </c>
      <c r="F375" s="217" t="s">
        <v>923</v>
      </c>
      <c r="G375" s="218" t="s">
        <v>17</v>
      </c>
      <c r="H375" s="218"/>
      <c r="I375" s="218" t="s">
        <v>17</v>
      </c>
      <c r="J375" s="218" t="s">
        <v>17</v>
      </c>
      <c r="K375" s="218" t="s">
        <v>17</v>
      </c>
      <c r="L375" s="219" t="s">
        <v>17</v>
      </c>
    </row>
    <row r="376" spans="1:12" thickBot="1" x14ac:dyDescent="0.3">
      <c r="A376" s="349">
        <v>1</v>
      </c>
      <c r="B376" s="350">
        <v>2</v>
      </c>
      <c r="C376" s="222">
        <v>3</v>
      </c>
      <c r="D376" s="223">
        <v>4</v>
      </c>
      <c r="E376" s="224">
        <v>5</v>
      </c>
      <c r="F376" s="224"/>
      <c r="G376" s="224">
        <v>7</v>
      </c>
      <c r="H376" s="224"/>
      <c r="I376" s="224">
        <v>9</v>
      </c>
      <c r="J376" s="224">
        <v>11</v>
      </c>
      <c r="K376" s="224">
        <v>13</v>
      </c>
      <c r="L376" s="225" t="s">
        <v>830</v>
      </c>
    </row>
    <row r="377" spans="1:12" x14ac:dyDescent="0.25">
      <c r="A377" s="535" t="s">
        <v>924</v>
      </c>
      <c r="B377" s="536"/>
      <c r="C377" s="282" t="s">
        <v>879</v>
      </c>
      <c r="D377" s="351">
        <v>8.766</v>
      </c>
      <c r="E377" s="352">
        <v>26.452000000000002</v>
      </c>
      <c r="F377" s="352">
        <v>49.537999999999997</v>
      </c>
      <c r="G377" s="352">
        <v>27.872200999999997</v>
      </c>
      <c r="H377" s="352"/>
      <c r="I377" s="352">
        <v>27.825161000000001</v>
      </c>
      <c r="J377" s="352">
        <v>22.657859999999999</v>
      </c>
      <c r="K377" s="352">
        <v>23.039269300000001</v>
      </c>
      <c r="L377" s="353">
        <f t="shared" ref="L377:L380" si="17">SUM(G377:K377)</f>
        <v>101.3944913</v>
      </c>
    </row>
    <row r="378" spans="1:12" x14ac:dyDescent="0.25">
      <c r="A378" s="233" t="s">
        <v>217</v>
      </c>
      <c r="B378" s="354" t="s">
        <v>563</v>
      </c>
      <c r="C378" s="235" t="s">
        <v>879</v>
      </c>
      <c r="D378" s="355">
        <v>8.766</v>
      </c>
      <c r="E378" s="243">
        <v>26.452000000000002</v>
      </c>
      <c r="F378" s="243">
        <v>49.537999999999997</v>
      </c>
      <c r="G378" s="243">
        <v>27.872200999999997</v>
      </c>
      <c r="H378" s="243"/>
      <c r="I378" s="243">
        <v>27.825161000000001</v>
      </c>
      <c r="J378" s="243">
        <v>22.657859999999999</v>
      </c>
      <c r="K378" s="243">
        <v>23.039269300000001</v>
      </c>
      <c r="L378" s="356">
        <f t="shared" si="17"/>
        <v>101.3944913</v>
      </c>
    </row>
    <row r="379" spans="1:12" x14ac:dyDescent="0.25">
      <c r="A379" s="233" t="s">
        <v>218</v>
      </c>
      <c r="B379" s="276" t="s">
        <v>564</v>
      </c>
      <c r="C379" s="235" t="s">
        <v>879</v>
      </c>
      <c r="D379" s="357">
        <v>5.0000000000000001E-3</v>
      </c>
      <c r="E379" s="358">
        <v>17.884</v>
      </c>
      <c r="F379" s="358">
        <v>30.283999999999999</v>
      </c>
      <c r="G379" s="358">
        <v>9.710801</v>
      </c>
      <c r="H379" s="358"/>
      <c r="I379" s="358">
        <v>7.648161</v>
      </c>
      <c r="J379" s="358">
        <v>1.8755500000000001</v>
      </c>
      <c r="K379" s="358">
        <v>1.6334900000000001</v>
      </c>
      <c r="L379" s="356">
        <f t="shared" si="17"/>
        <v>20.868001999999997</v>
      </c>
    </row>
    <row r="380" spans="1:12" ht="31.5" x14ac:dyDescent="0.25">
      <c r="A380" s="233" t="s">
        <v>219</v>
      </c>
      <c r="B380" s="255" t="s">
        <v>565</v>
      </c>
      <c r="C380" s="235" t="s">
        <v>879</v>
      </c>
      <c r="D380" s="357" t="s">
        <v>399</v>
      </c>
      <c r="E380" s="358">
        <v>17.154</v>
      </c>
      <c r="F380" s="358">
        <v>29.832999999999998</v>
      </c>
      <c r="G380" s="358">
        <v>9.710801</v>
      </c>
      <c r="H380" s="358"/>
      <c r="I380" s="358">
        <v>7.648161</v>
      </c>
      <c r="J380" s="358">
        <v>1.8755500000000001</v>
      </c>
      <c r="K380" s="358">
        <v>1.6334900000000001</v>
      </c>
      <c r="L380" s="356">
        <f t="shared" si="17"/>
        <v>20.868001999999997</v>
      </c>
    </row>
    <row r="381" spans="1:12" x14ac:dyDescent="0.25">
      <c r="A381" s="233" t="s">
        <v>566</v>
      </c>
      <c r="B381" s="263" t="s">
        <v>567</v>
      </c>
      <c r="C381" s="235" t="s">
        <v>879</v>
      </c>
      <c r="D381" s="357" t="s">
        <v>399</v>
      </c>
      <c r="E381" s="358">
        <v>7.3659999999999997</v>
      </c>
      <c r="F381" s="358">
        <v>9.5489999999999995</v>
      </c>
      <c r="G381" s="359">
        <v>2.5696210000000002</v>
      </c>
      <c r="H381" s="359"/>
      <c r="I381" s="359">
        <v>2.5696210000000002</v>
      </c>
      <c r="J381" s="358" t="s">
        <v>399</v>
      </c>
      <c r="K381" s="358" t="s">
        <v>399</v>
      </c>
      <c r="L381" s="356">
        <f>SUM(G381:K381)</f>
        <v>5.1392420000000003</v>
      </c>
    </row>
    <row r="382" spans="1:12" ht="31.5" x14ac:dyDescent="0.25">
      <c r="A382" s="233" t="s">
        <v>568</v>
      </c>
      <c r="B382" s="264" t="s">
        <v>220</v>
      </c>
      <c r="C382" s="235" t="s">
        <v>879</v>
      </c>
      <c r="D382" s="357" t="s">
        <v>399</v>
      </c>
      <c r="E382" s="358" t="s">
        <v>399</v>
      </c>
      <c r="F382" s="358" t="s">
        <v>399</v>
      </c>
      <c r="G382" s="358" t="s">
        <v>399</v>
      </c>
      <c r="H382" s="358"/>
      <c r="I382" s="358" t="s">
        <v>399</v>
      </c>
      <c r="J382" s="358" t="s">
        <v>399</v>
      </c>
      <c r="K382" s="358" t="s">
        <v>399</v>
      </c>
      <c r="L382" s="360" t="s">
        <v>399</v>
      </c>
    </row>
    <row r="383" spans="1:12" ht="31.5" x14ac:dyDescent="0.25">
      <c r="A383" s="233" t="s">
        <v>569</v>
      </c>
      <c r="B383" s="264" t="s">
        <v>222</v>
      </c>
      <c r="C383" s="235" t="s">
        <v>879</v>
      </c>
      <c r="D383" s="357" t="s">
        <v>399</v>
      </c>
      <c r="E383" s="358" t="s">
        <v>399</v>
      </c>
      <c r="F383" s="358" t="s">
        <v>399</v>
      </c>
      <c r="G383" s="358" t="s">
        <v>399</v>
      </c>
      <c r="H383" s="358"/>
      <c r="I383" s="358" t="s">
        <v>399</v>
      </c>
      <c r="J383" s="358" t="s">
        <v>399</v>
      </c>
      <c r="K383" s="358" t="s">
        <v>399</v>
      </c>
      <c r="L383" s="360" t="s">
        <v>399</v>
      </c>
    </row>
    <row r="384" spans="1:12" ht="31.5" x14ac:dyDescent="0.25">
      <c r="A384" s="233" t="s">
        <v>570</v>
      </c>
      <c r="B384" s="264" t="s">
        <v>224</v>
      </c>
      <c r="C384" s="235" t="s">
        <v>879</v>
      </c>
      <c r="D384" s="357" t="s">
        <v>399</v>
      </c>
      <c r="E384" s="358" t="s">
        <v>399</v>
      </c>
      <c r="F384" s="358" t="s">
        <v>399</v>
      </c>
      <c r="G384" s="358" t="s">
        <v>399</v>
      </c>
      <c r="H384" s="358"/>
      <c r="I384" s="358" t="s">
        <v>399</v>
      </c>
      <c r="J384" s="358" t="s">
        <v>399</v>
      </c>
      <c r="K384" s="358" t="s">
        <v>399</v>
      </c>
      <c r="L384" s="360" t="s">
        <v>399</v>
      </c>
    </row>
    <row r="385" spans="1:12" x14ac:dyDescent="0.25">
      <c r="A385" s="233" t="s">
        <v>571</v>
      </c>
      <c r="B385" s="263" t="s">
        <v>572</v>
      </c>
      <c r="C385" s="235" t="s">
        <v>879</v>
      </c>
      <c r="D385" s="357" t="s">
        <v>399</v>
      </c>
      <c r="E385" s="358">
        <v>8.7799999999999994</v>
      </c>
      <c r="F385" s="358">
        <v>9.4580000000000002</v>
      </c>
      <c r="G385" s="359">
        <v>3.2318500000000001</v>
      </c>
      <c r="H385" s="359"/>
      <c r="I385" s="359">
        <v>3.2318500000000001</v>
      </c>
      <c r="J385" s="358" t="s">
        <v>399</v>
      </c>
      <c r="K385" s="358" t="s">
        <v>399</v>
      </c>
      <c r="L385" s="356">
        <f>SUM(G385:K385)</f>
        <v>6.4637000000000002</v>
      </c>
    </row>
    <row r="386" spans="1:12" x14ac:dyDescent="0.25">
      <c r="A386" s="233" t="s">
        <v>573</v>
      </c>
      <c r="B386" s="263" t="s">
        <v>574</v>
      </c>
      <c r="C386" s="235" t="s">
        <v>879</v>
      </c>
      <c r="D386" s="357" t="s">
        <v>399</v>
      </c>
      <c r="E386" s="358">
        <v>0.82799999999999996</v>
      </c>
      <c r="F386" s="358">
        <v>3.2509999999999999</v>
      </c>
      <c r="G386" s="359">
        <v>3.9093299999999997</v>
      </c>
      <c r="H386" s="359"/>
      <c r="I386" s="359">
        <v>1.8466900000000002</v>
      </c>
      <c r="J386" s="359">
        <v>1.8755500000000001</v>
      </c>
      <c r="K386" s="359">
        <v>1.6334900000000001</v>
      </c>
      <c r="L386" s="356">
        <f>SUM(G386:K386)</f>
        <v>9.2650600000000001</v>
      </c>
    </row>
    <row r="387" spans="1:12" x14ac:dyDescent="0.25">
      <c r="A387" s="233" t="s">
        <v>575</v>
      </c>
      <c r="B387" s="263" t="s">
        <v>576</v>
      </c>
      <c r="C387" s="235" t="s">
        <v>879</v>
      </c>
      <c r="D387" s="357" t="s">
        <v>399</v>
      </c>
      <c r="E387" s="358" t="s">
        <v>399</v>
      </c>
      <c r="F387" s="358">
        <v>9.5000000000000001E-2</v>
      </c>
      <c r="G387" s="358" t="s">
        <v>399</v>
      </c>
      <c r="H387" s="358"/>
      <c r="I387" s="358" t="s">
        <v>399</v>
      </c>
      <c r="J387" s="358" t="s">
        <v>399</v>
      </c>
      <c r="K387" s="358" t="s">
        <v>399</v>
      </c>
      <c r="L387" s="360" t="s">
        <v>399</v>
      </c>
    </row>
    <row r="388" spans="1:12" x14ac:dyDescent="0.25">
      <c r="A388" s="233" t="s">
        <v>577</v>
      </c>
      <c r="B388" s="263" t="s">
        <v>578</v>
      </c>
      <c r="C388" s="235" t="s">
        <v>879</v>
      </c>
      <c r="D388" s="357" t="s">
        <v>399</v>
      </c>
      <c r="E388" s="358">
        <v>0.18</v>
      </c>
      <c r="F388" s="358">
        <v>7.48</v>
      </c>
      <c r="G388" s="358" t="s">
        <v>399</v>
      </c>
      <c r="H388" s="358"/>
      <c r="I388" s="358" t="s">
        <v>399</v>
      </c>
      <c r="J388" s="358" t="s">
        <v>399</v>
      </c>
      <c r="K388" s="358" t="s">
        <v>399</v>
      </c>
      <c r="L388" s="360" t="s">
        <v>399</v>
      </c>
    </row>
    <row r="389" spans="1:12" ht="31.5" x14ac:dyDescent="0.25">
      <c r="A389" s="233" t="s">
        <v>579</v>
      </c>
      <c r="B389" s="264" t="s">
        <v>580</v>
      </c>
      <c r="C389" s="235" t="s">
        <v>879</v>
      </c>
      <c r="D389" s="357" t="s">
        <v>399</v>
      </c>
      <c r="E389" s="358" t="s">
        <v>399</v>
      </c>
      <c r="F389" s="358" t="s">
        <v>399</v>
      </c>
      <c r="G389" s="358" t="s">
        <v>399</v>
      </c>
      <c r="H389" s="358"/>
      <c r="I389" s="358" t="s">
        <v>399</v>
      </c>
      <c r="J389" s="358" t="s">
        <v>399</v>
      </c>
      <c r="K389" s="358" t="s">
        <v>399</v>
      </c>
      <c r="L389" s="360" t="s">
        <v>399</v>
      </c>
    </row>
    <row r="390" spans="1:12" x14ac:dyDescent="0.25">
      <c r="A390" s="233" t="s">
        <v>581</v>
      </c>
      <c r="B390" s="264" t="s">
        <v>925</v>
      </c>
      <c r="C390" s="235" t="s">
        <v>879</v>
      </c>
      <c r="D390" s="357" t="s">
        <v>399</v>
      </c>
      <c r="E390" s="358" t="s">
        <v>399</v>
      </c>
      <c r="F390" s="358" t="s">
        <v>399</v>
      </c>
      <c r="G390" s="358" t="s">
        <v>399</v>
      </c>
      <c r="H390" s="358"/>
      <c r="I390" s="358" t="s">
        <v>399</v>
      </c>
      <c r="J390" s="358" t="s">
        <v>399</v>
      </c>
      <c r="K390" s="358" t="s">
        <v>399</v>
      </c>
      <c r="L390" s="360" t="s">
        <v>399</v>
      </c>
    </row>
    <row r="391" spans="1:12" x14ac:dyDescent="0.25">
      <c r="A391" s="233" t="s">
        <v>582</v>
      </c>
      <c r="B391" s="264" t="s">
        <v>583</v>
      </c>
      <c r="C391" s="235" t="s">
        <v>879</v>
      </c>
      <c r="D391" s="357" t="s">
        <v>399</v>
      </c>
      <c r="E391" s="358" t="s">
        <v>399</v>
      </c>
      <c r="F391" s="358" t="s">
        <v>399</v>
      </c>
      <c r="G391" s="358" t="s">
        <v>399</v>
      </c>
      <c r="H391" s="358"/>
      <c r="I391" s="358" t="s">
        <v>399</v>
      </c>
      <c r="J391" s="358" t="s">
        <v>399</v>
      </c>
      <c r="K391" s="358" t="s">
        <v>399</v>
      </c>
      <c r="L391" s="360" t="s">
        <v>399</v>
      </c>
    </row>
    <row r="392" spans="1:12" x14ac:dyDescent="0.25">
      <c r="A392" s="233" t="s">
        <v>584</v>
      </c>
      <c r="B392" s="264" t="s">
        <v>925</v>
      </c>
      <c r="C392" s="235" t="s">
        <v>879</v>
      </c>
      <c r="D392" s="357" t="s">
        <v>399</v>
      </c>
      <c r="E392" s="358" t="s">
        <v>399</v>
      </c>
      <c r="F392" s="358" t="s">
        <v>399</v>
      </c>
      <c r="G392" s="358" t="s">
        <v>399</v>
      </c>
      <c r="H392" s="358"/>
      <c r="I392" s="358" t="s">
        <v>399</v>
      </c>
      <c r="J392" s="358" t="s">
        <v>399</v>
      </c>
      <c r="K392" s="358" t="s">
        <v>399</v>
      </c>
      <c r="L392" s="360" t="s">
        <v>399</v>
      </c>
    </row>
    <row r="393" spans="1:12" x14ac:dyDescent="0.25">
      <c r="A393" s="233" t="s">
        <v>585</v>
      </c>
      <c r="B393" s="263" t="s">
        <v>586</v>
      </c>
      <c r="C393" s="235" t="s">
        <v>879</v>
      </c>
      <c r="D393" s="357" t="s">
        <v>399</v>
      </c>
      <c r="E393" s="358" t="s">
        <v>399</v>
      </c>
      <c r="F393" s="358" t="s">
        <v>399</v>
      </c>
      <c r="G393" s="358" t="s">
        <v>399</v>
      </c>
      <c r="H393" s="358"/>
      <c r="I393" s="358" t="s">
        <v>399</v>
      </c>
      <c r="J393" s="358" t="s">
        <v>399</v>
      </c>
      <c r="K393" s="358" t="s">
        <v>399</v>
      </c>
      <c r="L393" s="360" t="s">
        <v>399</v>
      </c>
    </row>
    <row r="394" spans="1:12" x14ac:dyDescent="0.25">
      <c r="A394" s="233" t="s">
        <v>587</v>
      </c>
      <c r="B394" s="263" t="s">
        <v>418</v>
      </c>
      <c r="C394" s="235" t="s">
        <v>879</v>
      </c>
      <c r="D394" s="357" t="s">
        <v>399</v>
      </c>
      <c r="E394" s="358" t="s">
        <v>399</v>
      </c>
      <c r="F394" s="358" t="s">
        <v>399</v>
      </c>
      <c r="G394" s="358" t="s">
        <v>399</v>
      </c>
      <c r="H394" s="358"/>
      <c r="I394" s="358" t="s">
        <v>399</v>
      </c>
      <c r="J394" s="358" t="s">
        <v>399</v>
      </c>
      <c r="K394" s="358" t="s">
        <v>399</v>
      </c>
      <c r="L394" s="360" t="s">
        <v>399</v>
      </c>
    </row>
    <row r="395" spans="1:12" ht="31.5" x14ac:dyDescent="0.25">
      <c r="A395" s="233" t="s">
        <v>588</v>
      </c>
      <c r="B395" s="263" t="s">
        <v>589</v>
      </c>
      <c r="C395" s="235" t="s">
        <v>879</v>
      </c>
      <c r="D395" s="357" t="s">
        <v>399</v>
      </c>
      <c r="E395" s="358" t="s">
        <v>399</v>
      </c>
      <c r="F395" s="358" t="s">
        <v>399</v>
      </c>
      <c r="G395" s="358" t="s">
        <v>399</v>
      </c>
      <c r="H395" s="358"/>
      <c r="I395" s="358" t="s">
        <v>399</v>
      </c>
      <c r="J395" s="358" t="s">
        <v>399</v>
      </c>
      <c r="K395" s="358" t="s">
        <v>399</v>
      </c>
      <c r="L395" s="360" t="s">
        <v>399</v>
      </c>
    </row>
    <row r="396" spans="1:12" x14ac:dyDescent="0.25">
      <c r="A396" s="233" t="s">
        <v>590</v>
      </c>
      <c r="B396" s="264" t="s">
        <v>881</v>
      </c>
      <c r="C396" s="235" t="s">
        <v>879</v>
      </c>
      <c r="D396" s="357" t="s">
        <v>399</v>
      </c>
      <c r="E396" s="358" t="s">
        <v>399</v>
      </c>
      <c r="F396" s="358" t="s">
        <v>399</v>
      </c>
      <c r="G396" s="358" t="s">
        <v>399</v>
      </c>
      <c r="H396" s="358"/>
      <c r="I396" s="358" t="s">
        <v>399</v>
      </c>
      <c r="J396" s="358" t="s">
        <v>399</v>
      </c>
      <c r="K396" s="358" t="s">
        <v>399</v>
      </c>
      <c r="L396" s="360" t="s">
        <v>399</v>
      </c>
    </row>
    <row r="397" spans="1:12" x14ac:dyDescent="0.25">
      <c r="A397" s="233" t="s">
        <v>591</v>
      </c>
      <c r="B397" s="361" t="s">
        <v>242</v>
      </c>
      <c r="C397" s="235" t="s">
        <v>879</v>
      </c>
      <c r="D397" s="357" t="s">
        <v>399</v>
      </c>
      <c r="E397" s="358" t="s">
        <v>399</v>
      </c>
      <c r="F397" s="358" t="s">
        <v>399</v>
      </c>
      <c r="G397" s="358" t="s">
        <v>399</v>
      </c>
      <c r="H397" s="358"/>
      <c r="I397" s="358" t="s">
        <v>399</v>
      </c>
      <c r="J397" s="358" t="s">
        <v>399</v>
      </c>
      <c r="K397" s="358" t="s">
        <v>399</v>
      </c>
      <c r="L397" s="360" t="s">
        <v>399</v>
      </c>
    </row>
    <row r="398" spans="1:12" ht="31.5" x14ac:dyDescent="0.25">
      <c r="A398" s="233" t="s">
        <v>221</v>
      </c>
      <c r="B398" s="255" t="s">
        <v>592</v>
      </c>
      <c r="C398" s="235" t="s">
        <v>879</v>
      </c>
      <c r="D398" s="357" t="s">
        <v>399</v>
      </c>
      <c r="E398" s="358" t="s">
        <v>399</v>
      </c>
      <c r="F398" s="358" t="s">
        <v>399</v>
      </c>
      <c r="G398" s="358" t="s">
        <v>399</v>
      </c>
      <c r="H398" s="358"/>
      <c r="I398" s="358" t="s">
        <v>399</v>
      </c>
      <c r="J398" s="358" t="s">
        <v>399</v>
      </c>
      <c r="K398" s="358" t="s">
        <v>399</v>
      </c>
      <c r="L398" s="360" t="s">
        <v>399</v>
      </c>
    </row>
    <row r="399" spans="1:12" ht="31.5" x14ac:dyDescent="0.25">
      <c r="A399" s="233" t="s">
        <v>593</v>
      </c>
      <c r="B399" s="263" t="s">
        <v>220</v>
      </c>
      <c r="C399" s="235" t="s">
        <v>879</v>
      </c>
      <c r="D399" s="357" t="s">
        <v>399</v>
      </c>
      <c r="E399" s="358" t="s">
        <v>399</v>
      </c>
      <c r="F399" s="358" t="s">
        <v>399</v>
      </c>
      <c r="G399" s="358" t="s">
        <v>399</v>
      </c>
      <c r="H399" s="358"/>
      <c r="I399" s="358" t="s">
        <v>399</v>
      </c>
      <c r="J399" s="358" t="s">
        <v>399</v>
      </c>
      <c r="K399" s="358" t="s">
        <v>399</v>
      </c>
      <c r="L399" s="360" t="s">
        <v>399</v>
      </c>
    </row>
    <row r="400" spans="1:12" ht="31.5" x14ac:dyDescent="0.25">
      <c r="A400" s="233" t="s">
        <v>594</v>
      </c>
      <c r="B400" s="263" t="s">
        <v>222</v>
      </c>
      <c r="C400" s="235" t="s">
        <v>879</v>
      </c>
      <c r="D400" s="357" t="s">
        <v>399</v>
      </c>
      <c r="E400" s="358" t="s">
        <v>399</v>
      </c>
      <c r="F400" s="358" t="s">
        <v>399</v>
      </c>
      <c r="G400" s="358" t="s">
        <v>399</v>
      </c>
      <c r="H400" s="358"/>
      <c r="I400" s="358" t="s">
        <v>399</v>
      </c>
      <c r="J400" s="358" t="s">
        <v>399</v>
      </c>
      <c r="K400" s="358" t="s">
        <v>399</v>
      </c>
      <c r="L400" s="360" t="s">
        <v>399</v>
      </c>
    </row>
    <row r="401" spans="1:12" ht="31.5" x14ac:dyDescent="0.25">
      <c r="A401" s="233" t="s">
        <v>595</v>
      </c>
      <c r="B401" s="263" t="s">
        <v>224</v>
      </c>
      <c r="C401" s="235" t="s">
        <v>879</v>
      </c>
      <c r="D401" s="357" t="s">
        <v>399</v>
      </c>
      <c r="E401" s="358" t="s">
        <v>399</v>
      </c>
      <c r="F401" s="358" t="s">
        <v>399</v>
      </c>
      <c r="G401" s="358" t="s">
        <v>399</v>
      </c>
      <c r="H401" s="358"/>
      <c r="I401" s="358" t="s">
        <v>399</v>
      </c>
      <c r="J401" s="358" t="s">
        <v>399</v>
      </c>
      <c r="K401" s="358" t="s">
        <v>399</v>
      </c>
      <c r="L401" s="360" t="s">
        <v>399</v>
      </c>
    </row>
    <row r="402" spans="1:12" x14ac:dyDescent="0.25">
      <c r="A402" s="233" t="s">
        <v>223</v>
      </c>
      <c r="B402" s="255" t="s">
        <v>596</v>
      </c>
      <c r="C402" s="235" t="s">
        <v>879</v>
      </c>
      <c r="D402" s="357">
        <v>5.0000000000000001E-3</v>
      </c>
      <c r="E402" s="358">
        <v>0.73</v>
      </c>
      <c r="F402" s="358">
        <v>0.45100000000000001</v>
      </c>
      <c r="G402" s="358" t="s">
        <v>399</v>
      </c>
      <c r="H402" s="358"/>
      <c r="I402" s="358" t="s">
        <v>399</v>
      </c>
      <c r="J402" s="358" t="s">
        <v>399</v>
      </c>
      <c r="K402" s="358" t="s">
        <v>399</v>
      </c>
      <c r="L402" s="360" t="s">
        <v>399</v>
      </c>
    </row>
    <row r="403" spans="1:12" x14ac:dyDescent="0.25">
      <c r="A403" s="233" t="s">
        <v>225</v>
      </c>
      <c r="B403" s="276" t="s">
        <v>597</v>
      </c>
      <c r="C403" s="235" t="s">
        <v>879</v>
      </c>
      <c r="D403" s="355">
        <v>8.7609999999999992</v>
      </c>
      <c r="E403" s="243">
        <v>8.5690000000000008</v>
      </c>
      <c r="F403" s="243">
        <v>19.253</v>
      </c>
      <c r="G403" s="243">
        <v>18.161399999999997</v>
      </c>
      <c r="H403" s="243"/>
      <c r="I403" s="243">
        <v>20.177</v>
      </c>
      <c r="J403" s="243">
        <v>20.782309999999999</v>
      </c>
      <c r="K403" s="243">
        <v>21.405779299999999</v>
      </c>
      <c r="L403" s="356" t="s">
        <v>399</v>
      </c>
    </row>
    <row r="404" spans="1:12" x14ac:dyDescent="0.25">
      <c r="A404" s="233" t="s">
        <v>598</v>
      </c>
      <c r="B404" s="255" t="s">
        <v>599</v>
      </c>
      <c r="C404" s="235" t="s">
        <v>879</v>
      </c>
      <c r="D404" s="321">
        <v>7.4180000000000001</v>
      </c>
      <c r="E404" s="362">
        <v>6.7080000000000002</v>
      </c>
      <c r="F404" s="362">
        <v>8.39</v>
      </c>
      <c r="G404" s="359">
        <v>18.161399999999997</v>
      </c>
      <c r="H404" s="359"/>
      <c r="I404" s="359">
        <v>20.177</v>
      </c>
      <c r="J404" s="359">
        <v>20.782309999999999</v>
      </c>
      <c r="K404" s="359">
        <v>21.405779299999999</v>
      </c>
      <c r="L404" s="356" t="s">
        <v>399</v>
      </c>
    </row>
    <row r="405" spans="1:12" x14ac:dyDescent="0.25">
      <c r="A405" s="233" t="s">
        <v>600</v>
      </c>
      <c r="B405" s="263" t="s">
        <v>601</v>
      </c>
      <c r="C405" s="235" t="s">
        <v>879</v>
      </c>
      <c r="D405" s="321">
        <v>2.1059999999999999</v>
      </c>
      <c r="E405" s="362">
        <v>2.1640000000000001</v>
      </c>
      <c r="F405" s="362">
        <v>2.605</v>
      </c>
      <c r="G405" s="359">
        <v>7.0129999999999999</v>
      </c>
      <c r="H405" s="359"/>
      <c r="I405" s="359">
        <v>8.1229999999999993</v>
      </c>
      <c r="J405" s="359">
        <v>8.3666900000000002</v>
      </c>
      <c r="K405" s="359">
        <v>8.6176907000000007</v>
      </c>
      <c r="L405" s="356" t="s">
        <v>399</v>
      </c>
    </row>
    <row r="406" spans="1:12" ht="31.5" x14ac:dyDescent="0.25">
      <c r="A406" s="233" t="s">
        <v>602</v>
      </c>
      <c r="B406" s="263" t="s">
        <v>220</v>
      </c>
      <c r="C406" s="235" t="s">
        <v>879</v>
      </c>
      <c r="D406" s="321" t="s">
        <v>399</v>
      </c>
      <c r="E406" s="362" t="s">
        <v>399</v>
      </c>
      <c r="F406" s="362" t="s">
        <v>399</v>
      </c>
      <c r="G406" s="359"/>
      <c r="H406" s="359"/>
      <c r="I406" s="359"/>
      <c r="J406" s="359"/>
      <c r="K406" s="359"/>
      <c r="L406" s="356" t="s">
        <v>399</v>
      </c>
    </row>
    <row r="407" spans="1:12" ht="31.5" x14ac:dyDescent="0.25">
      <c r="A407" s="233" t="s">
        <v>603</v>
      </c>
      <c r="B407" s="263" t="s">
        <v>222</v>
      </c>
      <c r="C407" s="235" t="s">
        <v>879</v>
      </c>
      <c r="D407" s="321" t="s">
        <v>399</v>
      </c>
      <c r="E407" s="362" t="s">
        <v>399</v>
      </c>
      <c r="F407" s="362" t="s">
        <v>399</v>
      </c>
      <c r="G407" s="359"/>
      <c r="H407" s="359"/>
      <c r="I407" s="359"/>
      <c r="J407" s="359"/>
      <c r="K407" s="359"/>
      <c r="L407" s="356" t="s">
        <v>399</v>
      </c>
    </row>
    <row r="408" spans="1:12" ht="31.5" x14ac:dyDescent="0.25">
      <c r="A408" s="233" t="s">
        <v>604</v>
      </c>
      <c r="B408" s="263" t="s">
        <v>224</v>
      </c>
      <c r="C408" s="235" t="s">
        <v>879</v>
      </c>
      <c r="D408" s="321">
        <v>2.1059999999999999</v>
      </c>
      <c r="E408" s="362">
        <v>2.1640000000000001</v>
      </c>
      <c r="F408" s="362">
        <v>2.605</v>
      </c>
      <c r="G408" s="362">
        <v>7.0129999999999999</v>
      </c>
      <c r="H408" s="362"/>
      <c r="I408" s="362">
        <v>8.1229999999999993</v>
      </c>
      <c r="J408" s="362">
        <v>8.3666900000000002</v>
      </c>
      <c r="K408" s="362">
        <v>8.6176907000000007</v>
      </c>
      <c r="L408" s="356" t="s">
        <v>399</v>
      </c>
    </row>
    <row r="409" spans="1:12" x14ac:dyDescent="0.25">
      <c r="A409" s="233" t="s">
        <v>605</v>
      </c>
      <c r="B409" s="263" t="s">
        <v>408</v>
      </c>
      <c r="C409" s="235" t="s">
        <v>879</v>
      </c>
      <c r="D409" s="321">
        <v>2.99</v>
      </c>
      <c r="E409" s="362">
        <v>2.75</v>
      </c>
      <c r="F409" s="362">
        <v>3.3119999999999998</v>
      </c>
      <c r="G409" s="359">
        <v>8.9306800000000006</v>
      </c>
      <c r="H409" s="359"/>
      <c r="I409" s="359">
        <v>8.6059999999999999</v>
      </c>
      <c r="J409" s="359">
        <v>8.9831799999999991</v>
      </c>
      <c r="K409" s="359">
        <v>9.0956753999999993</v>
      </c>
      <c r="L409" s="356" t="s">
        <v>399</v>
      </c>
    </row>
    <row r="410" spans="1:12" x14ac:dyDescent="0.25">
      <c r="A410" s="233" t="s">
        <v>606</v>
      </c>
      <c r="B410" s="263" t="s">
        <v>410</v>
      </c>
      <c r="C410" s="235" t="s">
        <v>879</v>
      </c>
      <c r="D410" s="321">
        <v>1.0580000000000001</v>
      </c>
      <c r="E410" s="362">
        <v>0.64200000000000002</v>
      </c>
      <c r="F410" s="362">
        <v>1.238</v>
      </c>
      <c r="G410" s="359">
        <v>0.77151999999999998</v>
      </c>
      <c r="H410" s="359"/>
      <c r="I410" s="359">
        <v>2.8343600000000002</v>
      </c>
      <c r="J410" s="359">
        <v>2.8056300000000003</v>
      </c>
      <c r="K410" s="359">
        <v>3.0474899999999998</v>
      </c>
      <c r="L410" s="356" t="s">
        <v>399</v>
      </c>
    </row>
    <row r="411" spans="1:12" x14ac:dyDescent="0.25">
      <c r="A411" s="233" t="s">
        <v>607</v>
      </c>
      <c r="B411" s="263" t="s">
        <v>412</v>
      </c>
      <c r="C411" s="235" t="s">
        <v>879</v>
      </c>
      <c r="D411" s="321">
        <v>1.105</v>
      </c>
      <c r="E411" s="362">
        <v>0.98599999999999999</v>
      </c>
      <c r="F411" s="362">
        <v>1.0740000000000001</v>
      </c>
      <c r="G411" s="359">
        <v>1.3949544483985765</v>
      </c>
      <c r="H411" s="359"/>
      <c r="I411" s="359">
        <v>0.58950000000000002</v>
      </c>
      <c r="J411" s="359">
        <v>0.60718500000000009</v>
      </c>
      <c r="K411" s="359">
        <v>0.62540055000000006</v>
      </c>
      <c r="L411" s="356" t="s">
        <v>399</v>
      </c>
    </row>
    <row r="412" spans="1:12" x14ac:dyDescent="0.25">
      <c r="A412" s="233" t="s">
        <v>608</v>
      </c>
      <c r="B412" s="263" t="s">
        <v>416</v>
      </c>
      <c r="C412" s="235" t="s">
        <v>879</v>
      </c>
      <c r="D412" s="321">
        <v>8.8999999999999996E-2</v>
      </c>
      <c r="E412" s="362">
        <v>9.2999999999999999E-2</v>
      </c>
      <c r="F412" s="362">
        <v>9.2999999999999999E-2</v>
      </c>
      <c r="G412" s="359">
        <v>2.8799999999999999E-2</v>
      </c>
      <c r="H412" s="359"/>
      <c r="I412" s="359">
        <v>1.3299999999999999E-2</v>
      </c>
      <c r="J412" s="359">
        <v>8.9999999999999993E-3</v>
      </c>
      <c r="K412" s="359">
        <v>8.8000000000000005E-3</v>
      </c>
      <c r="L412" s="356" t="s">
        <v>399</v>
      </c>
    </row>
    <row r="413" spans="1:12" x14ac:dyDescent="0.25">
      <c r="A413" s="233" t="s">
        <v>609</v>
      </c>
      <c r="B413" s="263" t="s">
        <v>418</v>
      </c>
      <c r="C413" s="235" t="s">
        <v>879</v>
      </c>
      <c r="D413" s="321">
        <v>6.9000000000000006E-2</v>
      </c>
      <c r="E413" s="362">
        <v>7.1999999999999995E-2</v>
      </c>
      <c r="F413" s="362">
        <v>7.1999999999999995E-2</v>
      </c>
      <c r="G413" s="359">
        <v>2.2445551601423485E-2</v>
      </c>
      <c r="H413" s="359"/>
      <c r="I413" s="359">
        <v>1.0500000000000001E-2</v>
      </c>
      <c r="J413" s="359">
        <v>1.0815000000000002E-2</v>
      </c>
      <c r="K413" s="359">
        <v>1.1139450000000002E-2</v>
      </c>
      <c r="L413" s="356" t="s">
        <v>399</v>
      </c>
    </row>
    <row r="414" spans="1:12" ht="31.5" x14ac:dyDescent="0.25">
      <c r="A414" s="233" t="s">
        <v>610</v>
      </c>
      <c r="B414" s="263" t="s">
        <v>420</v>
      </c>
      <c r="C414" s="235" t="s">
        <v>879</v>
      </c>
      <c r="D414" s="321" t="s">
        <v>399</v>
      </c>
      <c r="E414" s="362" t="s">
        <v>399</v>
      </c>
      <c r="F414" s="362" t="s">
        <v>399</v>
      </c>
      <c r="G414" s="335" t="s">
        <v>399</v>
      </c>
      <c r="H414" s="335"/>
      <c r="I414" s="335" t="s">
        <v>399</v>
      </c>
      <c r="J414" s="335" t="s">
        <v>399</v>
      </c>
      <c r="K414" s="335" t="s">
        <v>399</v>
      </c>
      <c r="L414" s="356" t="s">
        <v>399</v>
      </c>
    </row>
    <row r="415" spans="1:12" x14ac:dyDescent="0.25">
      <c r="A415" s="233" t="s">
        <v>611</v>
      </c>
      <c r="B415" s="264" t="s">
        <v>881</v>
      </c>
      <c r="C415" s="235" t="s">
        <v>879</v>
      </c>
      <c r="D415" s="321" t="s">
        <v>399</v>
      </c>
      <c r="E415" s="362" t="s">
        <v>399</v>
      </c>
      <c r="F415" s="362" t="s">
        <v>399</v>
      </c>
      <c r="G415" s="335" t="s">
        <v>399</v>
      </c>
      <c r="H415" s="335"/>
      <c r="I415" s="335" t="s">
        <v>399</v>
      </c>
      <c r="J415" s="335" t="s">
        <v>399</v>
      </c>
      <c r="K415" s="335" t="s">
        <v>399</v>
      </c>
      <c r="L415" s="356" t="s">
        <v>399</v>
      </c>
    </row>
    <row r="416" spans="1:12" x14ac:dyDescent="0.25">
      <c r="A416" s="233" t="s">
        <v>612</v>
      </c>
      <c r="B416" s="361" t="s">
        <v>242</v>
      </c>
      <c r="C416" s="235" t="s">
        <v>879</v>
      </c>
      <c r="D416" s="321" t="s">
        <v>399</v>
      </c>
      <c r="E416" s="362" t="s">
        <v>399</v>
      </c>
      <c r="F416" s="362" t="s">
        <v>399</v>
      </c>
      <c r="G416" s="335" t="s">
        <v>399</v>
      </c>
      <c r="H416" s="335"/>
      <c r="I416" s="335" t="s">
        <v>399</v>
      </c>
      <c r="J416" s="335" t="s">
        <v>399</v>
      </c>
      <c r="K416" s="335" t="s">
        <v>399</v>
      </c>
      <c r="L416" s="356" t="s">
        <v>399</v>
      </c>
    </row>
    <row r="417" spans="1:12" x14ac:dyDescent="0.25">
      <c r="A417" s="233" t="s">
        <v>613</v>
      </c>
      <c r="B417" s="255" t="s">
        <v>614</v>
      </c>
      <c r="C417" s="235" t="s">
        <v>879</v>
      </c>
      <c r="D417" s="336">
        <v>1.343</v>
      </c>
      <c r="E417" s="335">
        <v>1.86</v>
      </c>
      <c r="F417" s="335">
        <v>10.863</v>
      </c>
      <c r="G417" s="335" t="s">
        <v>399</v>
      </c>
      <c r="H417" s="335"/>
      <c r="I417" s="335" t="s">
        <v>399</v>
      </c>
      <c r="J417" s="335" t="s">
        <v>399</v>
      </c>
      <c r="K417" s="335" t="s">
        <v>399</v>
      </c>
      <c r="L417" s="356" t="s">
        <v>399</v>
      </c>
    </row>
    <row r="418" spans="1:12" x14ac:dyDescent="0.25">
      <c r="A418" s="233" t="s">
        <v>615</v>
      </c>
      <c r="B418" s="255" t="s">
        <v>926</v>
      </c>
      <c r="C418" s="235" t="s">
        <v>879</v>
      </c>
      <c r="D418" s="307" t="s">
        <v>399</v>
      </c>
      <c r="E418" s="237" t="s">
        <v>399</v>
      </c>
      <c r="F418" s="237" t="s">
        <v>399</v>
      </c>
      <c r="G418" s="237" t="s">
        <v>399</v>
      </c>
      <c r="H418" s="237"/>
      <c r="I418" s="237" t="s">
        <v>399</v>
      </c>
      <c r="J418" s="237" t="s">
        <v>399</v>
      </c>
      <c r="K418" s="237" t="s">
        <v>399</v>
      </c>
      <c r="L418" s="356" t="s">
        <v>399</v>
      </c>
    </row>
    <row r="419" spans="1:12" x14ac:dyDescent="0.25">
      <c r="A419" s="233" t="s">
        <v>616</v>
      </c>
      <c r="B419" s="263" t="s">
        <v>601</v>
      </c>
      <c r="C419" s="235" t="s">
        <v>879</v>
      </c>
      <c r="D419" s="307" t="s">
        <v>399</v>
      </c>
      <c r="E419" s="237" t="s">
        <v>399</v>
      </c>
      <c r="F419" s="237" t="s">
        <v>399</v>
      </c>
      <c r="G419" s="363" t="s">
        <v>399</v>
      </c>
      <c r="H419" s="363"/>
      <c r="I419" s="363" t="s">
        <v>399</v>
      </c>
      <c r="J419" s="363" t="s">
        <v>399</v>
      </c>
      <c r="K419" s="363" t="s">
        <v>399</v>
      </c>
      <c r="L419" s="356" t="s">
        <v>399</v>
      </c>
    </row>
    <row r="420" spans="1:12" ht="31.5" x14ac:dyDescent="0.25">
      <c r="A420" s="233" t="s">
        <v>617</v>
      </c>
      <c r="B420" s="263" t="s">
        <v>220</v>
      </c>
      <c r="C420" s="235" t="s">
        <v>879</v>
      </c>
      <c r="D420" s="307" t="s">
        <v>399</v>
      </c>
      <c r="E420" s="237" t="s">
        <v>399</v>
      </c>
      <c r="F420" s="237" t="s">
        <v>399</v>
      </c>
      <c r="G420" s="363" t="s">
        <v>399</v>
      </c>
      <c r="H420" s="363"/>
      <c r="I420" s="363" t="s">
        <v>399</v>
      </c>
      <c r="J420" s="363" t="s">
        <v>399</v>
      </c>
      <c r="K420" s="363" t="s">
        <v>399</v>
      </c>
      <c r="L420" s="356" t="s">
        <v>399</v>
      </c>
    </row>
    <row r="421" spans="1:12" ht="31.5" x14ac:dyDescent="0.25">
      <c r="A421" s="233" t="s">
        <v>807</v>
      </c>
      <c r="B421" s="263" t="s">
        <v>222</v>
      </c>
      <c r="C421" s="235" t="s">
        <v>879</v>
      </c>
      <c r="D421" s="307" t="s">
        <v>399</v>
      </c>
      <c r="E421" s="237" t="s">
        <v>399</v>
      </c>
      <c r="F421" s="237" t="s">
        <v>399</v>
      </c>
      <c r="G421" s="363" t="s">
        <v>399</v>
      </c>
      <c r="H421" s="363"/>
      <c r="I421" s="363" t="s">
        <v>399</v>
      </c>
      <c r="J421" s="363" t="s">
        <v>399</v>
      </c>
      <c r="K421" s="363" t="s">
        <v>399</v>
      </c>
      <c r="L421" s="356" t="s">
        <v>399</v>
      </c>
    </row>
    <row r="422" spans="1:12" ht="31.5" x14ac:dyDescent="0.25">
      <c r="A422" s="233" t="s">
        <v>618</v>
      </c>
      <c r="B422" s="263" t="s">
        <v>224</v>
      </c>
      <c r="C422" s="235" t="s">
        <v>879</v>
      </c>
      <c r="D422" s="307" t="s">
        <v>399</v>
      </c>
      <c r="E422" s="237" t="s">
        <v>399</v>
      </c>
      <c r="F422" s="237" t="s">
        <v>399</v>
      </c>
      <c r="G422" s="363" t="s">
        <v>399</v>
      </c>
      <c r="H422" s="363"/>
      <c r="I422" s="363" t="s">
        <v>399</v>
      </c>
      <c r="J422" s="363" t="s">
        <v>399</v>
      </c>
      <c r="K422" s="363" t="s">
        <v>399</v>
      </c>
      <c r="L422" s="356" t="s">
        <v>399</v>
      </c>
    </row>
    <row r="423" spans="1:12" x14ac:dyDescent="0.25">
      <c r="A423" s="233" t="s">
        <v>619</v>
      </c>
      <c r="B423" s="263" t="s">
        <v>408</v>
      </c>
      <c r="C423" s="235" t="s">
        <v>879</v>
      </c>
      <c r="D423" s="307" t="s">
        <v>399</v>
      </c>
      <c r="E423" s="237" t="s">
        <v>399</v>
      </c>
      <c r="F423" s="237" t="s">
        <v>399</v>
      </c>
      <c r="G423" s="363" t="s">
        <v>399</v>
      </c>
      <c r="H423" s="363"/>
      <c r="I423" s="363" t="s">
        <v>399</v>
      </c>
      <c r="J423" s="363" t="s">
        <v>399</v>
      </c>
      <c r="K423" s="363" t="s">
        <v>399</v>
      </c>
      <c r="L423" s="356" t="s">
        <v>399</v>
      </c>
    </row>
    <row r="424" spans="1:12" x14ac:dyDescent="0.25">
      <c r="A424" s="233" t="s">
        <v>620</v>
      </c>
      <c r="B424" s="263" t="s">
        <v>410</v>
      </c>
      <c r="C424" s="235" t="s">
        <v>879</v>
      </c>
      <c r="D424" s="307" t="s">
        <v>399</v>
      </c>
      <c r="E424" s="237" t="s">
        <v>399</v>
      </c>
      <c r="F424" s="237" t="s">
        <v>399</v>
      </c>
      <c r="G424" s="363" t="s">
        <v>399</v>
      </c>
      <c r="H424" s="363"/>
      <c r="I424" s="363" t="s">
        <v>399</v>
      </c>
      <c r="J424" s="363" t="s">
        <v>399</v>
      </c>
      <c r="K424" s="363" t="s">
        <v>399</v>
      </c>
      <c r="L424" s="356" t="s">
        <v>399</v>
      </c>
    </row>
    <row r="425" spans="1:12" x14ac:dyDescent="0.25">
      <c r="A425" s="233" t="s">
        <v>621</v>
      </c>
      <c r="B425" s="263" t="s">
        <v>412</v>
      </c>
      <c r="C425" s="235" t="s">
        <v>879</v>
      </c>
      <c r="D425" s="307" t="s">
        <v>399</v>
      </c>
      <c r="E425" s="237" t="s">
        <v>399</v>
      </c>
      <c r="F425" s="237" t="s">
        <v>399</v>
      </c>
      <c r="G425" s="363" t="s">
        <v>399</v>
      </c>
      <c r="H425" s="363"/>
      <c r="I425" s="363" t="s">
        <v>399</v>
      </c>
      <c r="J425" s="363" t="s">
        <v>399</v>
      </c>
      <c r="K425" s="363" t="s">
        <v>399</v>
      </c>
      <c r="L425" s="356" t="s">
        <v>399</v>
      </c>
    </row>
    <row r="426" spans="1:12" x14ac:dyDescent="0.25">
      <c r="A426" s="233" t="s">
        <v>622</v>
      </c>
      <c r="B426" s="263" t="s">
        <v>416</v>
      </c>
      <c r="C426" s="235" t="s">
        <v>879</v>
      </c>
      <c r="D426" s="307" t="s">
        <v>399</v>
      </c>
      <c r="E426" s="237" t="s">
        <v>399</v>
      </c>
      <c r="F426" s="237" t="s">
        <v>399</v>
      </c>
      <c r="G426" s="363" t="s">
        <v>399</v>
      </c>
      <c r="H426" s="363"/>
      <c r="I426" s="363" t="s">
        <v>399</v>
      </c>
      <c r="J426" s="363" t="s">
        <v>399</v>
      </c>
      <c r="K426" s="363" t="s">
        <v>399</v>
      </c>
      <c r="L426" s="356" t="s">
        <v>399</v>
      </c>
    </row>
    <row r="427" spans="1:12" x14ac:dyDescent="0.25">
      <c r="A427" s="233" t="s">
        <v>623</v>
      </c>
      <c r="B427" s="263" t="s">
        <v>418</v>
      </c>
      <c r="C427" s="235" t="s">
        <v>879</v>
      </c>
      <c r="D427" s="307" t="s">
        <v>399</v>
      </c>
      <c r="E427" s="237" t="s">
        <v>399</v>
      </c>
      <c r="F427" s="237" t="s">
        <v>399</v>
      </c>
      <c r="G427" s="363" t="s">
        <v>399</v>
      </c>
      <c r="H427" s="363"/>
      <c r="I427" s="363" t="s">
        <v>399</v>
      </c>
      <c r="J427" s="363" t="s">
        <v>399</v>
      </c>
      <c r="K427" s="363" t="s">
        <v>399</v>
      </c>
      <c r="L427" s="356" t="s">
        <v>399</v>
      </c>
    </row>
    <row r="428" spans="1:12" ht="31.5" x14ac:dyDescent="0.25">
      <c r="A428" s="233" t="s">
        <v>624</v>
      </c>
      <c r="B428" s="263" t="s">
        <v>420</v>
      </c>
      <c r="C428" s="235" t="s">
        <v>879</v>
      </c>
      <c r="D428" s="307" t="s">
        <v>399</v>
      </c>
      <c r="E428" s="237" t="s">
        <v>399</v>
      </c>
      <c r="F428" s="237" t="s">
        <v>399</v>
      </c>
      <c r="G428" s="363" t="s">
        <v>399</v>
      </c>
      <c r="H428" s="363"/>
      <c r="I428" s="363" t="s">
        <v>399</v>
      </c>
      <c r="J428" s="363" t="s">
        <v>399</v>
      </c>
      <c r="K428" s="363" t="s">
        <v>399</v>
      </c>
      <c r="L428" s="356" t="s">
        <v>399</v>
      </c>
    </row>
    <row r="429" spans="1:12" x14ac:dyDescent="0.25">
      <c r="A429" s="233" t="s">
        <v>625</v>
      </c>
      <c r="B429" s="361" t="s">
        <v>881</v>
      </c>
      <c r="C429" s="235" t="s">
        <v>879</v>
      </c>
      <c r="D429" s="307" t="s">
        <v>399</v>
      </c>
      <c r="E429" s="237" t="s">
        <v>399</v>
      </c>
      <c r="F429" s="237" t="s">
        <v>399</v>
      </c>
      <c r="G429" s="363" t="s">
        <v>399</v>
      </c>
      <c r="H429" s="363"/>
      <c r="I429" s="363" t="s">
        <v>399</v>
      </c>
      <c r="J429" s="363" t="s">
        <v>399</v>
      </c>
      <c r="K429" s="363" t="s">
        <v>399</v>
      </c>
      <c r="L429" s="356" t="s">
        <v>399</v>
      </c>
    </row>
    <row r="430" spans="1:12" x14ac:dyDescent="0.25">
      <c r="A430" s="233" t="s">
        <v>626</v>
      </c>
      <c r="B430" s="361" t="s">
        <v>242</v>
      </c>
      <c r="C430" s="235" t="s">
        <v>879</v>
      </c>
      <c r="D430" s="307" t="s">
        <v>399</v>
      </c>
      <c r="E430" s="237" t="s">
        <v>399</v>
      </c>
      <c r="F430" s="237" t="s">
        <v>399</v>
      </c>
      <c r="G430" s="363" t="s">
        <v>399</v>
      </c>
      <c r="H430" s="363"/>
      <c r="I430" s="363" t="s">
        <v>399</v>
      </c>
      <c r="J430" s="363" t="s">
        <v>399</v>
      </c>
      <c r="K430" s="363" t="s">
        <v>399</v>
      </c>
      <c r="L430" s="356" t="s">
        <v>399</v>
      </c>
    </row>
    <row r="431" spans="1:12" x14ac:dyDescent="0.25">
      <c r="A431" s="233" t="s">
        <v>227</v>
      </c>
      <c r="B431" s="276" t="s">
        <v>808</v>
      </c>
      <c r="C431" s="235" t="s">
        <v>879</v>
      </c>
      <c r="D431" s="307" t="s">
        <v>399</v>
      </c>
      <c r="E431" s="237" t="s">
        <v>399</v>
      </c>
      <c r="F431" s="237" t="s">
        <v>399</v>
      </c>
      <c r="G431" s="363" t="s">
        <v>399</v>
      </c>
      <c r="H431" s="363"/>
      <c r="I431" s="363" t="s">
        <v>399</v>
      </c>
      <c r="J431" s="363" t="s">
        <v>399</v>
      </c>
      <c r="K431" s="363" t="s">
        <v>399</v>
      </c>
      <c r="L431" s="356" t="s">
        <v>399</v>
      </c>
    </row>
    <row r="432" spans="1:12" x14ac:dyDescent="0.25">
      <c r="A432" s="233" t="s">
        <v>229</v>
      </c>
      <c r="B432" s="276" t="s">
        <v>627</v>
      </c>
      <c r="C432" s="235" t="s">
        <v>879</v>
      </c>
      <c r="D432" s="307" t="s">
        <v>399</v>
      </c>
      <c r="E432" s="237" t="s">
        <v>399</v>
      </c>
      <c r="F432" s="237" t="s">
        <v>399</v>
      </c>
      <c r="G432" s="363" t="s">
        <v>399</v>
      </c>
      <c r="H432" s="363"/>
      <c r="I432" s="363" t="s">
        <v>399</v>
      </c>
      <c r="J432" s="363" t="s">
        <v>399</v>
      </c>
      <c r="K432" s="363" t="s">
        <v>399</v>
      </c>
      <c r="L432" s="356" t="s">
        <v>399</v>
      </c>
    </row>
    <row r="433" spans="1:12" x14ac:dyDescent="0.25">
      <c r="A433" s="233" t="s">
        <v>628</v>
      </c>
      <c r="B433" s="255" t="s">
        <v>629</v>
      </c>
      <c r="C433" s="235" t="s">
        <v>879</v>
      </c>
      <c r="D433" s="307" t="s">
        <v>399</v>
      </c>
      <c r="E433" s="237" t="s">
        <v>399</v>
      </c>
      <c r="F433" s="237" t="s">
        <v>399</v>
      </c>
      <c r="G433" s="363" t="s">
        <v>399</v>
      </c>
      <c r="H433" s="363"/>
      <c r="I433" s="363" t="s">
        <v>399</v>
      </c>
      <c r="J433" s="363" t="s">
        <v>399</v>
      </c>
      <c r="K433" s="363" t="s">
        <v>399</v>
      </c>
      <c r="L433" s="356" t="s">
        <v>399</v>
      </c>
    </row>
    <row r="434" spans="1:12" x14ac:dyDescent="0.25">
      <c r="A434" s="233" t="s">
        <v>630</v>
      </c>
      <c r="B434" s="255" t="s">
        <v>631</v>
      </c>
      <c r="C434" s="235" t="s">
        <v>879</v>
      </c>
      <c r="D434" s="307" t="s">
        <v>399</v>
      </c>
      <c r="E434" s="237" t="s">
        <v>399</v>
      </c>
      <c r="F434" s="237" t="s">
        <v>399</v>
      </c>
      <c r="G434" s="363" t="s">
        <v>399</v>
      </c>
      <c r="H434" s="363"/>
      <c r="I434" s="363" t="s">
        <v>399</v>
      </c>
      <c r="J434" s="363" t="s">
        <v>399</v>
      </c>
      <c r="K434" s="363" t="s">
        <v>399</v>
      </c>
      <c r="L434" s="356" t="s">
        <v>399</v>
      </c>
    </row>
    <row r="435" spans="1:12" x14ac:dyDescent="0.25">
      <c r="A435" s="233" t="s">
        <v>245</v>
      </c>
      <c r="B435" s="354" t="s">
        <v>632</v>
      </c>
      <c r="C435" s="235" t="s">
        <v>879</v>
      </c>
      <c r="D435" s="307" t="s">
        <v>399</v>
      </c>
      <c r="E435" s="237" t="s">
        <v>399</v>
      </c>
      <c r="F435" s="237" t="s">
        <v>399</v>
      </c>
      <c r="G435" s="363" t="s">
        <v>399</v>
      </c>
      <c r="H435" s="363"/>
      <c r="I435" s="363" t="s">
        <v>399</v>
      </c>
      <c r="J435" s="363" t="s">
        <v>399</v>
      </c>
      <c r="K435" s="363" t="s">
        <v>399</v>
      </c>
      <c r="L435" s="356" t="s">
        <v>399</v>
      </c>
    </row>
    <row r="436" spans="1:12" x14ac:dyDescent="0.25">
      <c r="A436" s="233" t="s">
        <v>247</v>
      </c>
      <c r="B436" s="276" t="s">
        <v>633</v>
      </c>
      <c r="C436" s="235" t="s">
        <v>879</v>
      </c>
      <c r="D436" s="307" t="s">
        <v>399</v>
      </c>
      <c r="E436" s="237" t="s">
        <v>399</v>
      </c>
      <c r="F436" s="237" t="s">
        <v>399</v>
      </c>
      <c r="G436" s="363" t="s">
        <v>399</v>
      </c>
      <c r="H436" s="363"/>
      <c r="I436" s="363" t="s">
        <v>399</v>
      </c>
      <c r="J436" s="363" t="s">
        <v>399</v>
      </c>
      <c r="K436" s="363" t="s">
        <v>399</v>
      </c>
      <c r="L436" s="356" t="s">
        <v>399</v>
      </c>
    </row>
    <row r="437" spans="1:12" x14ac:dyDescent="0.25">
      <c r="A437" s="233" t="s">
        <v>251</v>
      </c>
      <c r="B437" s="276" t="s">
        <v>634</v>
      </c>
      <c r="C437" s="235" t="s">
        <v>879</v>
      </c>
      <c r="D437" s="307" t="s">
        <v>399</v>
      </c>
      <c r="E437" s="237" t="s">
        <v>399</v>
      </c>
      <c r="F437" s="237" t="s">
        <v>399</v>
      </c>
      <c r="G437" s="363" t="s">
        <v>399</v>
      </c>
      <c r="H437" s="363"/>
      <c r="I437" s="363" t="s">
        <v>399</v>
      </c>
      <c r="J437" s="363" t="s">
        <v>399</v>
      </c>
      <c r="K437" s="363" t="s">
        <v>399</v>
      </c>
      <c r="L437" s="356" t="s">
        <v>399</v>
      </c>
    </row>
    <row r="438" spans="1:12" x14ac:dyDescent="0.25">
      <c r="A438" s="233" t="s">
        <v>252</v>
      </c>
      <c r="B438" s="276" t="s">
        <v>635</v>
      </c>
      <c r="C438" s="235" t="s">
        <v>879</v>
      </c>
      <c r="D438" s="307" t="s">
        <v>399</v>
      </c>
      <c r="E438" s="237" t="s">
        <v>399</v>
      </c>
      <c r="F438" s="237" t="s">
        <v>399</v>
      </c>
      <c r="G438" s="363" t="s">
        <v>399</v>
      </c>
      <c r="H438" s="363"/>
      <c r="I438" s="363" t="s">
        <v>399</v>
      </c>
      <c r="J438" s="363" t="s">
        <v>399</v>
      </c>
      <c r="K438" s="363" t="s">
        <v>399</v>
      </c>
      <c r="L438" s="356" t="s">
        <v>399</v>
      </c>
    </row>
    <row r="439" spans="1:12" x14ac:dyDescent="0.25">
      <c r="A439" s="233" t="s">
        <v>253</v>
      </c>
      <c r="B439" s="276" t="s">
        <v>636</v>
      </c>
      <c r="C439" s="235" t="s">
        <v>879</v>
      </c>
      <c r="D439" s="307" t="s">
        <v>399</v>
      </c>
      <c r="E439" s="237" t="s">
        <v>399</v>
      </c>
      <c r="F439" s="237" t="s">
        <v>399</v>
      </c>
      <c r="G439" s="363" t="s">
        <v>399</v>
      </c>
      <c r="H439" s="363"/>
      <c r="I439" s="363" t="s">
        <v>399</v>
      </c>
      <c r="J439" s="363" t="s">
        <v>399</v>
      </c>
      <c r="K439" s="363" t="s">
        <v>399</v>
      </c>
      <c r="L439" s="356" t="s">
        <v>399</v>
      </c>
    </row>
    <row r="440" spans="1:12" x14ac:dyDescent="0.25">
      <c r="A440" s="233" t="s">
        <v>254</v>
      </c>
      <c r="B440" s="276" t="s">
        <v>637</v>
      </c>
      <c r="C440" s="235" t="s">
        <v>879</v>
      </c>
      <c r="D440" s="307" t="s">
        <v>399</v>
      </c>
      <c r="E440" s="237" t="s">
        <v>399</v>
      </c>
      <c r="F440" s="237" t="s">
        <v>399</v>
      </c>
      <c r="G440" s="363" t="s">
        <v>399</v>
      </c>
      <c r="H440" s="363"/>
      <c r="I440" s="363" t="s">
        <v>399</v>
      </c>
      <c r="J440" s="363" t="s">
        <v>399</v>
      </c>
      <c r="K440" s="363" t="s">
        <v>399</v>
      </c>
      <c r="L440" s="356" t="s">
        <v>399</v>
      </c>
    </row>
    <row r="441" spans="1:12" x14ac:dyDescent="0.25">
      <c r="A441" s="233" t="s">
        <v>293</v>
      </c>
      <c r="B441" s="255" t="s">
        <v>638</v>
      </c>
      <c r="C441" s="235" t="s">
        <v>879</v>
      </c>
      <c r="D441" s="307" t="s">
        <v>399</v>
      </c>
      <c r="E441" s="237" t="s">
        <v>399</v>
      </c>
      <c r="F441" s="237" t="s">
        <v>399</v>
      </c>
      <c r="G441" s="363" t="s">
        <v>399</v>
      </c>
      <c r="H441" s="363"/>
      <c r="I441" s="363" t="s">
        <v>399</v>
      </c>
      <c r="J441" s="363" t="s">
        <v>399</v>
      </c>
      <c r="K441" s="363" t="s">
        <v>399</v>
      </c>
      <c r="L441" s="356" t="s">
        <v>399</v>
      </c>
    </row>
    <row r="442" spans="1:12" ht="31.5" x14ac:dyDescent="0.25">
      <c r="A442" s="233" t="s">
        <v>639</v>
      </c>
      <c r="B442" s="263" t="s">
        <v>809</v>
      </c>
      <c r="C442" s="235" t="s">
        <v>879</v>
      </c>
      <c r="D442" s="307" t="s">
        <v>399</v>
      </c>
      <c r="E442" s="364" t="s">
        <v>399</v>
      </c>
      <c r="F442" s="364" t="s">
        <v>399</v>
      </c>
      <c r="G442" s="363" t="s">
        <v>399</v>
      </c>
      <c r="H442" s="363"/>
      <c r="I442" s="363" t="s">
        <v>399</v>
      </c>
      <c r="J442" s="363" t="s">
        <v>399</v>
      </c>
      <c r="K442" s="363" t="s">
        <v>399</v>
      </c>
      <c r="L442" s="356" t="s">
        <v>399</v>
      </c>
    </row>
    <row r="443" spans="1:12" x14ac:dyDescent="0.25">
      <c r="A443" s="233" t="s">
        <v>295</v>
      </c>
      <c r="B443" s="255" t="s">
        <v>640</v>
      </c>
      <c r="C443" s="235" t="s">
        <v>879</v>
      </c>
      <c r="D443" s="307" t="s">
        <v>399</v>
      </c>
      <c r="E443" s="364" t="s">
        <v>399</v>
      </c>
      <c r="F443" s="364" t="s">
        <v>399</v>
      </c>
      <c r="G443" s="363" t="s">
        <v>399</v>
      </c>
      <c r="H443" s="363"/>
      <c r="I443" s="363" t="s">
        <v>399</v>
      </c>
      <c r="J443" s="363" t="s">
        <v>399</v>
      </c>
      <c r="K443" s="363" t="s">
        <v>399</v>
      </c>
      <c r="L443" s="356" t="s">
        <v>399</v>
      </c>
    </row>
    <row r="444" spans="1:12" ht="31.5" x14ac:dyDescent="0.25">
      <c r="A444" s="233" t="s">
        <v>641</v>
      </c>
      <c r="B444" s="263" t="s">
        <v>642</v>
      </c>
      <c r="C444" s="235" t="s">
        <v>879</v>
      </c>
      <c r="D444" s="307" t="s">
        <v>399</v>
      </c>
      <c r="E444" s="364" t="s">
        <v>399</v>
      </c>
      <c r="F444" s="364" t="s">
        <v>399</v>
      </c>
      <c r="G444" s="363" t="s">
        <v>399</v>
      </c>
      <c r="H444" s="363"/>
      <c r="I444" s="363" t="s">
        <v>399</v>
      </c>
      <c r="J444" s="363" t="s">
        <v>399</v>
      </c>
      <c r="K444" s="363" t="s">
        <v>399</v>
      </c>
      <c r="L444" s="356" t="s">
        <v>399</v>
      </c>
    </row>
    <row r="445" spans="1:12" x14ac:dyDescent="0.25">
      <c r="A445" s="233" t="s">
        <v>255</v>
      </c>
      <c r="B445" s="276" t="s">
        <v>643</v>
      </c>
      <c r="C445" s="235" t="s">
        <v>879</v>
      </c>
      <c r="D445" s="307" t="s">
        <v>399</v>
      </c>
      <c r="E445" s="237" t="s">
        <v>399</v>
      </c>
      <c r="F445" s="237" t="s">
        <v>399</v>
      </c>
      <c r="G445" s="363" t="s">
        <v>399</v>
      </c>
      <c r="H445" s="363"/>
      <c r="I445" s="363" t="s">
        <v>399</v>
      </c>
      <c r="J445" s="363" t="s">
        <v>399</v>
      </c>
      <c r="K445" s="363" t="s">
        <v>399</v>
      </c>
      <c r="L445" s="356" t="s">
        <v>399</v>
      </c>
    </row>
    <row r="446" spans="1:12" ht="16.5" thickBot="1" x14ac:dyDescent="0.3">
      <c r="A446" s="246" t="s">
        <v>256</v>
      </c>
      <c r="B446" s="278" t="s">
        <v>644</v>
      </c>
      <c r="C446" s="248" t="s">
        <v>879</v>
      </c>
      <c r="D446" s="314" t="s">
        <v>399</v>
      </c>
      <c r="E446" s="250" t="s">
        <v>399</v>
      </c>
      <c r="F446" s="250" t="s">
        <v>399</v>
      </c>
      <c r="G446" s="365" t="s">
        <v>399</v>
      </c>
      <c r="H446" s="365"/>
      <c r="I446" s="365" t="s">
        <v>399</v>
      </c>
      <c r="J446" s="365" t="s">
        <v>399</v>
      </c>
      <c r="K446" s="365" t="s">
        <v>399</v>
      </c>
      <c r="L446" s="366" t="s">
        <v>399</v>
      </c>
    </row>
    <row r="447" spans="1:12" x14ac:dyDescent="0.25">
      <c r="A447" s="280" t="s">
        <v>313</v>
      </c>
      <c r="B447" s="281" t="s">
        <v>306</v>
      </c>
      <c r="C447" s="367" t="s">
        <v>399</v>
      </c>
      <c r="D447" s="368" t="s">
        <v>399</v>
      </c>
      <c r="E447" s="369" t="s">
        <v>399</v>
      </c>
      <c r="F447" s="369" t="s">
        <v>399</v>
      </c>
      <c r="G447" s="370" t="s">
        <v>399</v>
      </c>
      <c r="H447" s="370"/>
      <c r="I447" s="370" t="s">
        <v>399</v>
      </c>
      <c r="J447" s="370" t="s">
        <v>399</v>
      </c>
      <c r="K447" s="370" t="s">
        <v>399</v>
      </c>
      <c r="L447" s="371" t="s">
        <v>399</v>
      </c>
    </row>
    <row r="448" spans="1:12" ht="47.25" x14ac:dyDescent="0.25">
      <c r="A448" s="372" t="s">
        <v>810</v>
      </c>
      <c r="B448" s="276" t="s">
        <v>927</v>
      </c>
      <c r="C448" s="258" t="s">
        <v>879</v>
      </c>
      <c r="D448" s="310" t="s">
        <v>399</v>
      </c>
      <c r="E448" s="363" t="s">
        <v>399</v>
      </c>
      <c r="F448" s="363" t="s">
        <v>399</v>
      </c>
      <c r="G448" s="335" t="s">
        <v>399</v>
      </c>
      <c r="H448" s="335"/>
      <c r="I448" s="335" t="s">
        <v>399</v>
      </c>
      <c r="J448" s="335" t="s">
        <v>399</v>
      </c>
      <c r="K448" s="335" t="s">
        <v>399</v>
      </c>
      <c r="L448" s="373" t="s">
        <v>399</v>
      </c>
    </row>
    <row r="449" spans="1:12" x14ac:dyDescent="0.25">
      <c r="A449" s="372" t="s">
        <v>316</v>
      </c>
      <c r="B449" s="255" t="s">
        <v>645</v>
      </c>
      <c r="C449" s="258" t="s">
        <v>879</v>
      </c>
      <c r="D449" s="310" t="s">
        <v>399</v>
      </c>
      <c r="E449" s="363" t="s">
        <v>399</v>
      </c>
      <c r="F449" s="363" t="s">
        <v>399</v>
      </c>
      <c r="G449" s="335" t="s">
        <v>399</v>
      </c>
      <c r="H449" s="335"/>
      <c r="I449" s="335" t="s">
        <v>399</v>
      </c>
      <c r="J449" s="335" t="s">
        <v>399</v>
      </c>
      <c r="K449" s="335" t="s">
        <v>399</v>
      </c>
      <c r="L449" s="373" t="s">
        <v>399</v>
      </c>
    </row>
    <row r="450" spans="1:12" ht="31.5" x14ac:dyDescent="0.25">
      <c r="A450" s="372" t="s">
        <v>317</v>
      </c>
      <c r="B450" s="255" t="s">
        <v>811</v>
      </c>
      <c r="C450" s="258" t="s">
        <v>879</v>
      </c>
      <c r="D450" s="310" t="s">
        <v>399</v>
      </c>
      <c r="E450" s="363" t="s">
        <v>399</v>
      </c>
      <c r="F450" s="363" t="s">
        <v>399</v>
      </c>
      <c r="G450" s="335" t="s">
        <v>399</v>
      </c>
      <c r="H450" s="335"/>
      <c r="I450" s="335" t="s">
        <v>399</v>
      </c>
      <c r="J450" s="335" t="s">
        <v>399</v>
      </c>
      <c r="K450" s="335" t="s">
        <v>399</v>
      </c>
      <c r="L450" s="373" t="s">
        <v>399</v>
      </c>
    </row>
    <row r="451" spans="1:12" x14ac:dyDescent="0.25">
      <c r="A451" s="372" t="s">
        <v>318</v>
      </c>
      <c r="B451" s="255" t="s">
        <v>646</v>
      </c>
      <c r="C451" s="258" t="s">
        <v>879</v>
      </c>
      <c r="D451" s="310" t="s">
        <v>399</v>
      </c>
      <c r="E451" s="363" t="s">
        <v>399</v>
      </c>
      <c r="F451" s="363" t="s">
        <v>399</v>
      </c>
      <c r="G451" s="335" t="s">
        <v>399</v>
      </c>
      <c r="H451" s="335"/>
      <c r="I451" s="335" t="s">
        <v>399</v>
      </c>
      <c r="J451" s="335" t="s">
        <v>399</v>
      </c>
      <c r="K451" s="335" t="s">
        <v>399</v>
      </c>
      <c r="L451" s="373" t="s">
        <v>399</v>
      </c>
    </row>
    <row r="452" spans="1:12" ht="31.5" x14ac:dyDescent="0.25">
      <c r="A452" s="372" t="s">
        <v>319</v>
      </c>
      <c r="B452" s="276" t="s">
        <v>647</v>
      </c>
      <c r="C452" s="219" t="s">
        <v>399</v>
      </c>
      <c r="D452" s="374" t="s">
        <v>399</v>
      </c>
      <c r="E452" s="363" t="s">
        <v>399</v>
      </c>
      <c r="F452" s="363" t="s">
        <v>399</v>
      </c>
      <c r="G452" s="335" t="s">
        <v>399</v>
      </c>
      <c r="H452" s="335"/>
      <c r="I452" s="335" t="s">
        <v>399</v>
      </c>
      <c r="J452" s="335" t="s">
        <v>399</v>
      </c>
      <c r="K452" s="335" t="s">
        <v>399</v>
      </c>
      <c r="L452" s="373" t="s">
        <v>399</v>
      </c>
    </row>
    <row r="453" spans="1:12" x14ac:dyDescent="0.25">
      <c r="A453" s="372" t="s">
        <v>648</v>
      </c>
      <c r="B453" s="255" t="s">
        <v>649</v>
      </c>
      <c r="C453" s="258" t="s">
        <v>879</v>
      </c>
      <c r="D453" s="310" t="s">
        <v>399</v>
      </c>
      <c r="E453" s="363" t="s">
        <v>399</v>
      </c>
      <c r="F453" s="363" t="s">
        <v>399</v>
      </c>
      <c r="G453" s="335" t="s">
        <v>399</v>
      </c>
      <c r="H453" s="335"/>
      <c r="I453" s="335" t="s">
        <v>399</v>
      </c>
      <c r="J453" s="335" t="s">
        <v>399</v>
      </c>
      <c r="K453" s="335" t="s">
        <v>399</v>
      </c>
      <c r="L453" s="373" t="s">
        <v>399</v>
      </c>
    </row>
    <row r="454" spans="1:12" x14ac:dyDescent="0.25">
      <c r="A454" s="372" t="s">
        <v>650</v>
      </c>
      <c r="B454" s="255" t="s">
        <v>651</v>
      </c>
      <c r="C454" s="258" t="s">
        <v>879</v>
      </c>
      <c r="D454" s="310" t="s">
        <v>399</v>
      </c>
      <c r="E454" s="363" t="s">
        <v>399</v>
      </c>
      <c r="F454" s="363" t="s">
        <v>399</v>
      </c>
      <c r="G454" s="335" t="s">
        <v>399</v>
      </c>
      <c r="H454" s="335"/>
      <c r="I454" s="335" t="s">
        <v>399</v>
      </c>
      <c r="J454" s="335" t="s">
        <v>399</v>
      </c>
      <c r="K454" s="335" t="s">
        <v>399</v>
      </c>
      <c r="L454" s="373" t="s">
        <v>399</v>
      </c>
    </row>
    <row r="455" spans="1:12" ht="16.5" thickBot="1" x14ac:dyDescent="0.3">
      <c r="A455" s="375" t="s">
        <v>652</v>
      </c>
      <c r="B455" s="376" t="s">
        <v>653</v>
      </c>
      <c r="C455" s="248" t="s">
        <v>879</v>
      </c>
      <c r="D455" s="314" t="s">
        <v>399</v>
      </c>
      <c r="E455" s="365" t="s">
        <v>399</v>
      </c>
      <c r="F455" s="365" t="s">
        <v>399</v>
      </c>
      <c r="G455" s="377" t="s">
        <v>399</v>
      </c>
      <c r="H455" s="377"/>
      <c r="I455" s="377" t="s">
        <v>399</v>
      </c>
      <c r="J455" s="377" t="s">
        <v>399</v>
      </c>
      <c r="K455" s="377" t="s">
        <v>399</v>
      </c>
      <c r="L455" s="378" t="s">
        <v>399</v>
      </c>
    </row>
    <row r="457" spans="1:12" x14ac:dyDescent="0.25">
      <c r="B457" s="379" t="s">
        <v>928</v>
      </c>
    </row>
    <row r="458" spans="1:12" x14ac:dyDescent="0.25">
      <c r="A458" s="380" t="s">
        <v>782</v>
      </c>
    </row>
    <row r="459" spans="1:12" ht="15" x14ac:dyDescent="0.25">
      <c r="A459" s="382" t="s">
        <v>929</v>
      </c>
      <c r="B459" s="382"/>
      <c r="C459" s="382"/>
      <c r="D459" s="382"/>
      <c r="E459" s="382"/>
      <c r="F459" s="382"/>
      <c r="G459" s="382"/>
      <c r="H459" s="382"/>
      <c r="I459" s="382"/>
      <c r="J459" s="382"/>
      <c r="K459" s="382"/>
      <c r="L459" s="382"/>
    </row>
    <row r="460" spans="1:12" ht="15" x14ac:dyDescent="0.25">
      <c r="A460" s="382" t="s">
        <v>930</v>
      </c>
      <c r="B460" s="382"/>
      <c r="C460" s="382"/>
      <c r="D460" s="382"/>
      <c r="E460" s="382"/>
      <c r="F460" s="382"/>
      <c r="G460" s="382"/>
      <c r="H460" s="382"/>
      <c r="I460" s="382"/>
      <c r="J460" s="382"/>
      <c r="K460" s="382"/>
      <c r="L460" s="382"/>
    </row>
    <row r="461" spans="1:12" ht="15" x14ac:dyDescent="0.25">
      <c r="A461" s="382" t="s">
        <v>931</v>
      </c>
      <c r="B461" s="382"/>
      <c r="C461" s="382"/>
      <c r="D461" s="382"/>
      <c r="E461" s="382"/>
      <c r="F461" s="382"/>
      <c r="G461" s="382"/>
      <c r="H461" s="382"/>
      <c r="I461" s="382"/>
      <c r="J461" s="382"/>
      <c r="K461" s="382"/>
      <c r="L461" s="382"/>
    </row>
    <row r="462" spans="1:12" x14ac:dyDescent="0.25">
      <c r="A462" s="382" t="s">
        <v>932</v>
      </c>
    </row>
    <row r="463" spans="1:12" ht="15" customHeight="1" x14ac:dyDescent="0.25">
      <c r="A463" s="383" t="s">
        <v>933</v>
      </c>
      <c r="B463" s="383"/>
      <c r="C463" s="383"/>
      <c r="D463" s="383"/>
      <c r="E463" s="383"/>
      <c r="F463" s="383"/>
      <c r="G463" s="383"/>
      <c r="H463" s="383"/>
      <c r="I463" s="383"/>
      <c r="J463" s="383"/>
      <c r="K463" s="383"/>
      <c r="L463" s="383"/>
    </row>
  </sheetData>
  <mergeCells count="19">
    <mergeCell ref="A377:B377"/>
    <mergeCell ref="J2:L2"/>
    <mergeCell ref="A11:L11"/>
    <mergeCell ref="A13:L13"/>
    <mergeCell ref="C20:L20"/>
    <mergeCell ref="A23:A24"/>
    <mergeCell ref="B23:B24"/>
    <mergeCell ref="C23:C24"/>
    <mergeCell ref="A26:L26"/>
    <mergeCell ref="A170:L170"/>
    <mergeCell ref="A322:L322"/>
    <mergeCell ref="A15:B15"/>
    <mergeCell ref="A18:B18"/>
    <mergeCell ref="A20:B20"/>
    <mergeCell ref="A21:B21"/>
    <mergeCell ref="A22:L22"/>
    <mergeCell ref="A374:A375"/>
    <mergeCell ref="B374:B375"/>
    <mergeCell ref="C374:C375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6"/>
  <sheetViews>
    <sheetView view="pageBreakPreview" topLeftCell="B13" zoomScaleSheetLayoutView="100" workbookViewId="0">
      <selection activeCell="M32" sqref="M32"/>
    </sheetView>
  </sheetViews>
  <sheetFormatPr defaultRowHeight="15.75" x14ac:dyDescent="0.25"/>
  <cols>
    <col min="1" max="1" width="7.140625" style="5" customWidth="1"/>
    <col min="2" max="2" width="68.7109375" style="5" customWidth="1"/>
    <col min="3" max="3" width="15.5703125" style="5" customWidth="1"/>
    <col min="4" max="6" width="7.7109375" style="5" customWidth="1"/>
    <col min="7" max="7" width="9.42578125" style="5" customWidth="1"/>
    <col min="8" max="13" width="7.7109375" style="5" customWidth="1"/>
    <col min="14" max="14" width="8.28515625" style="5" customWidth="1"/>
    <col min="15" max="15" width="11" style="5" customWidth="1"/>
    <col min="16" max="16" width="6.7109375" style="5" customWidth="1"/>
    <col min="17" max="17" width="9.5703125" style="5" customWidth="1"/>
    <col min="18" max="19" width="6.7109375" style="5" customWidth="1"/>
    <col min="20" max="20" width="12.140625" style="5" customWidth="1"/>
    <col min="21" max="21" width="10" style="5" customWidth="1"/>
    <col min="22" max="22" width="8.5703125" style="5" customWidth="1"/>
    <col min="23" max="23" width="9" style="5" customWidth="1"/>
    <col min="24" max="24" width="19.85546875" style="5" customWidth="1"/>
    <col min="25" max="256" width="9.140625" style="5"/>
    <col min="257" max="257" width="7.140625" style="5" customWidth="1"/>
    <col min="258" max="258" width="22.7109375" style="5" customWidth="1"/>
    <col min="259" max="259" width="12" style="5" customWidth="1"/>
    <col min="260" max="269" width="7.7109375" style="5" customWidth="1"/>
    <col min="270" max="279" width="6.7109375" style="5" customWidth="1"/>
    <col min="280" max="280" width="11.7109375" style="5" customWidth="1"/>
    <col min="281" max="512" width="9.140625" style="5"/>
    <col min="513" max="513" width="7.140625" style="5" customWidth="1"/>
    <col min="514" max="514" width="22.7109375" style="5" customWidth="1"/>
    <col min="515" max="515" width="12" style="5" customWidth="1"/>
    <col min="516" max="525" width="7.7109375" style="5" customWidth="1"/>
    <col min="526" max="535" width="6.7109375" style="5" customWidth="1"/>
    <col min="536" max="536" width="11.7109375" style="5" customWidth="1"/>
    <col min="537" max="768" width="9.140625" style="5"/>
    <col min="769" max="769" width="7.140625" style="5" customWidth="1"/>
    <col min="770" max="770" width="22.7109375" style="5" customWidth="1"/>
    <col min="771" max="771" width="12" style="5" customWidth="1"/>
    <col min="772" max="781" width="7.7109375" style="5" customWidth="1"/>
    <col min="782" max="791" width="6.7109375" style="5" customWidth="1"/>
    <col min="792" max="792" width="11.7109375" style="5" customWidth="1"/>
    <col min="793" max="1024" width="9.140625" style="5"/>
    <col min="1025" max="1025" width="7.140625" style="5" customWidth="1"/>
    <col min="1026" max="1026" width="22.7109375" style="5" customWidth="1"/>
    <col min="1027" max="1027" width="12" style="5" customWidth="1"/>
    <col min="1028" max="1037" width="7.7109375" style="5" customWidth="1"/>
    <col min="1038" max="1047" width="6.7109375" style="5" customWidth="1"/>
    <col min="1048" max="1048" width="11.7109375" style="5" customWidth="1"/>
    <col min="1049" max="1280" width="9.140625" style="5"/>
    <col min="1281" max="1281" width="7.140625" style="5" customWidth="1"/>
    <col min="1282" max="1282" width="22.7109375" style="5" customWidth="1"/>
    <col min="1283" max="1283" width="12" style="5" customWidth="1"/>
    <col min="1284" max="1293" width="7.7109375" style="5" customWidth="1"/>
    <col min="1294" max="1303" width="6.7109375" style="5" customWidth="1"/>
    <col min="1304" max="1304" width="11.7109375" style="5" customWidth="1"/>
    <col min="1305" max="1536" width="9.140625" style="5"/>
    <col min="1537" max="1537" width="7.140625" style="5" customWidth="1"/>
    <col min="1538" max="1538" width="22.7109375" style="5" customWidth="1"/>
    <col min="1539" max="1539" width="12" style="5" customWidth="1"/>
    <col min="1540" max="1549" width="7.7109375" style="5" customWidth="1"/>
    <col min="1550" max="1559" width="6.7109375" style="5" customWidth="1"/>
    <col min="1560" max="1560" width="11.7109375" style="5" customWidth="1"/>
    <col min="1561" max="1792" width="9.140625" style="5"/>
    <col min="1793" max="1793" width="7.140625" style="5" customWidth="1"/>
    <col min="1794" max="1794" width="22.7109375" style="5" customWidth="1"/>
    <col min="1795" max="1795" width="12" style="5" customWidth="1"/>
    <col min="1796" max="1805" width="7.7109375" style="5" customWidth="1"/>
    <col min="1806" max="1815" width="6.7109375" style="5" customWidth="1"/>
    <col min="1816" max="1816" width="11.7109375" style="5" customWidth="1"/>
    <col min="1817" max="2048" width="9.140625" style="5"/>
    <col min="2049" max="2049" width="7.140625" style="5" customWidth="1"/>
    <col min="2050" max="2050" width="22.7109375" style="5" customWidth="1"/>
    <col min="2051" max="2051" width="12" style="5" customWidth="1"/>
    <col min="2052" max="2061" width="7.7109375" style="5" customWidth="1"/>
    <col min="2062" max="2071" width="6.7109375" style="5" customWidth="1"/>
    <col min="2072" max="2072" width="11.7109375" style="5" customWidth="1"/>
    <col min="2073" max="2304" width="9.140625" style="5"/>
    <col min="2305" max="2305" width="7.140625" style="5" customWidth="1"/>
    <col min="2306" max="2306" width="22.7109375" style="5" customWidth="1"/>
    <col min="2307" max="2307" width="12" style="5" customWidth="1"/>
    <col min="2308" max="2317" width="7.7109375" style="5" customWidth="1"/>
    <col min="2318" max="2327" width="6.7109375" style="5" customWidth="1"/>
    <col min="2328" max="2328" width="11.7109375" style="5" customWidth="1"/>
    <col min="2329" max="2560" width="9.140625" style="5"/>
    <col min="2561" max="2561" width="7.140625" style="5" customWidth="1"/>
    <col min="2562" max="2562" width="22.7109375" style="5" customWidth="1"/>
    <col min="2563" max="2563" width="12" style="5" customWidth="1"/>
    <col min="2564" max="2573" width="7.7109375" style="5" customWidth="1"/>
    <col min="2574" max="2583" width="6.7109375" style="5" customWidth="1"/>
    <col min="2584" max="2584" width="11.7109375" style="5" customWidth="1"/>
    <col min="2585" max="2816" width="9.140625" style="5"/>
    <col min="2817" max="2817" width="7.140625" style="5" customWidth="1"/>
    <col min="2818" max="2818" width="22.7109375" style="5" customWidth="1"/>
    <col min="2819" max="2819" width="12" style="5" customWidth="1"/>
    <col min="2820" max="2829" width="7.7109375" style="5" customWidth="1"/>
    <col min="2830" max="2839" width="6.7109375" style="5" customWidth="1"/>
    <col min="2840" max="2840" width="11.7109375" style="5" customWidth="1"/>
    <col min="2841" max="3072" width="9.140625" style="5"/>
    <col min="3073" max="3073" width="7.140625" style="5" customWidth="1"/>
    <col min="3074" max="3074" width="22.7109375" style="5" customWidth="1"/>
    <col min="3075" max="3075" width="12" style="5" customWidth="1"/>
    <col min="3076" max="3085" width="7.7109375" style="5" customWidth="1"/>
    <col min="3086" max="3095" width="6.7109375" style="5" customWidth="1"/>
    <col min="3096" max="3096" width="11.7109375" style="5" customWidth="1"/>
    <col min="3097" max="3328" width="9.140625" style="5"/>
    <col min="3329" max="3329" width="7.140625" style="5" customWidth="1"/>
    <col min="3330" max="3330" width="22.7109375" style="5" customWidth="1"/>
    <col min="3331" max="3331" width="12" style="5" customWidth="1"/>
    <col min="3332" max="3341" width="7.7109375" style="5" customWidth="1"/>
    <col min="3342" max="3351" width="6.7109375" style="5" customWidth="1"/>
    <col min="3352" max="3352" width="11.7109375" style="5" customWidth="1"/>
    <col min="3353" max="3584" width="9.140625" style="5"/>
    <col min="3585" max="3585" width="7.140625" style="5" customWidth="1"/>
    <col min="3586" max="3586" width="22.7109375" style="5" customWidth="1"/>
    <col min="3587" max="3587" width="12" style="5" customWidth="1"/>
    <col min="3588" max="3597" width="7.7109375" style="5" customWidth="1"/>
    <col min="3598" max="3607" width="6.7109375" style="5" customWidth="1"/>
    <col min="3608" max="3608" width="11.7109375" style="5" customWidth="1"/>
    <col min="3609" max="3840" width="9.140625" style="5"/>
    <col min="3841" max="3841" width="7.140625" style="5" customWidth="1"/>
    <col min="3842" max="3842" width="22.7109375" style="5" customWidth="1"/>
    <col min="3843" max="3843" width="12" style="5" customWidth="1"/>
    <col min="3844" max="3853" width="7.7109375" style="5" customWidth="1"/>
    <col min="3854" max="3863" width="6.7109375" style="5" customWidth="1"/>
    <col min="3864" max="3864" width="11.7109375" style="5" customWidth="1"/>
    <col min="3865" max="4096" width="9.140625" style="5"/>
    <col min="4097" max="4097" width="7.140625" style="5" customWidth="1"/>
    <col min="4098" max="4098" width="22.7109375" style="5" customWidth="1"/>
    <col min="4099" max="4099" width="12" style="5" customWidth="1"/>
    <col min="4100" max="4109" width="7.7109375" style="5" customWidth="1"/>
    <col min="4110" max="4119" width="6.7109375" style="5" customWidth="1"/>
    <col min="4120" max="4120" width="11.7109375" style="5" customWidth="1"/>
    <col min="4121" max="4352" width="9.140625" style="5"/>
    <col min="4353" max="4353" width="7.140625" style="5" customWidth="1"/>
    <col min="4354" max="4354" width="22.7109375" style="5" customWidth="1"/>
    <col min="4355" max="4355" width="12" style="5" customWidth="1"/>
    <col min="4356" max="4365" width="7.7109375" style="5" customWidth="1"/>
    <col min="4366" max="4375" width="6.7109375" style="5" customWidth="1"/>
    <col min="4376" max="4376" width="11.7109375" style="5" customWidth="1"/>
    <col min="4377" max="4608" width="9.140625" style="5"/>
    <col min="4609" max="4609" width="7.140625" style="5" customWidth="1"/>
    <col min="4610" max="4610" width="22.7109375" style="5" customWidth="1"/>
    <col min="4611" max="4611" width="12" style="5" customWidth="1"/>
    <col min="4612" max="4621" width="7.7109375" style="5" customWidth="1"/>
    <col min="4622" max="4631" width="6.7109375" style="5" customWidth="1"/>
    <col min="4632" max="4632" width="11.7109375" style="5" customWidth="1"/>
    <col min="4633" max="4864" width="9.140625" style="5"/>
    <col min="4865" max="4865" width="7.140625" style="5" customWidth="1"/>
    <col min="4866" max="4866" width="22.7109375" style="5" customWidth="1"/>
    <col min="4867" max="4867" width="12" style="5" customWidth="1"/>
    <col min="4868" max="4877" width="7.7109375" style="5" customWidth="1"/>
    <col min="4878" max="4887" width="6.7109375" style="5" customWidth="1"/>
    <col min="4888" max="4888" width="11.7109375" style="5" customWidth="1"/>
    <col min="4889" max="5120" width="9.140625" style="5"/>
    <col min="5121" max="5121" width="7.140625" style="5" customWidth="1"/>
    <col min="5122" max="5122" width="22.7109375" style="5" customWidth="1"/>
    <col min="5123" max="5123" width="12" style="5" customWidth="1"/>
    <col min="5124" max="5133" width="7.7109375" style="5" customWidth="1"/>
    <col min="5134" max="5143" width="6.7109375" style="5" customWidth="1"/>
    <col min="5144" max="5144" width="11.7109375" style="5" customWidth="1"/>
    <col min="5145" max="5376" width="9.140625" style="5"/>
    <col min="5377" max="5377" width="7.140625" style="5" customWidth="1"/>
    <col min="5378" max="5378" width="22.7109375" style="5" customWidth="1"/>
    <col min="5379" max="5379" width="12" style="5" customWidth="1"/>
    <col min="5380" max="5389" width="7.7109375" style="5" customWidth="1"/>
    <col min="5390" max="5399" width="6.7109375" style="5" customWidth="1"/>
    <col min="5400" max="5400" width="11.7109375" style="5" customWidth="1"/>
    <col min="5401" max="5632" width="9.140625" style="5"/>
    <col min="5633" max="5633" width="7.140625" style="5" customWidth="1"/>
    <col min="5634" max="5634" width="22.7109375" style="5" customWidth="1"/>
    <col min="5635" max="5635" width="12" style="5" customWidth="1"/>
    <col min="5636" max="5645" width="7.7109375" style="5" customWidth="1"/>
    <col min="5646" max="5655" width="6.7109375" style="5" customWidth="1"/>
    <col min="5656" max="5656" width="11.7109375" style="5" customWidth="1"/>
    <col min="5657" max="5888" width="9.140625" style="5"/>
    <col min="5889" max="5889" width="7.140625" style="5" customWidth="1"/>
    <col min="5890" max="5890" width="22.7109375" style="5" customWidth="1"/>
    <col min="5891" max="5891" width="12" style="5" customWidth="1"/>
    <col min="5892" max="5901" width="7.7109375" style="5" customWidth="1"/>
    <col min="5902" max="5911" width="6.7109375" style="5" customWidth="1"/>
    <col min="5912" max="5912" width="11.7109375" style="5" customWidth="1"/>
    <col min="5913" max="6144" width="9.140625" style="5"/>
    <col min="6145" max="6145" width="7.140625" style="5" customWidth="1"/>
    <col min="6146" max="6146" width="22.7109375" style="5" customWidth="1"/>
    <col min="6147" max="6147" width="12" style="5" customWidth="1"/>
    <col min="6148" max="6157" width="7.7109375" style="5" customWidth="1"/>
    <col min="6158" max="6167" width="6.7109375" style="5" customWidth="1"/>
    <col min="6168" max="6168" width="11.7109375" style="5" customWidth="1"/>
    <col min="6169" max="6400" width="9.140625" style="5"/>
    <col min="6401" max="6401" width="7.140625" style="5" customWidth="1"/>
    <col min="6402" max="6402" width="22.7109375" style="5" customWidth="1"/>
    <col min="6403" max="6403" width="12" style="5" customWidth="1"/>
    <col min="6404" max="6413" width="7.7109375" style="5" customWidth="1"/>
    <col min="6414" max="6423" width="6.7109375" style="5" customWidth="1"/>
    <col min="6424" max="6424" width="11.7109375" style="5" customWidth="1"/>
    <col min="6425" max="6656" width="9.140625" style="5"/>
    <col min="6657" max="6657" width="7.140625" style="5" customWidth="1"/>
    <col min="6658" max="6658" width="22.7109375" style="5" customWidth="1"/>
    <col min="6659" max="6659" width="12" style="5" customWidth="1"/>
    <col min="6660" max="6669" width="7.7109375" style="5" customWidth="1"/>
    <col min="6670" max="6679" width="6.7109375" style="5" customWidth="1"/>
    <col min="6680" max="6680" width="11.7109375" style="5" customWidth="1"/>
    <col min="6681" max="6912" width="9.140625" style="5"/>
    <col min="6913" max="6913" width="7.140625" style="5" customWidth="1"/>
    <col min="6914" max="6914" width="22.7109375" style="5" customWidth="1"/>
    <col min="6915" max="6915" width="12" style="5" customWidth="1"/>
    <col min="6916" max="6925" width="7.7109375" style="5" customWidth="1"/>
    <col min="6926" max="6935" width="6.7109375" style="5" customWidth="1"/>
    <col min="6936" max="6936" width="11.7109375" style="5" customWidth="1"/>
    <col min="6937" max="7168" width="9.140625" style="5"/>
    <col min="7169" max="7169" width="7.140625" style="5" customWidth="1"/>
    <col min="7170" max="7170" width="22.7109375" style="5" customWidth="1"/>
    <col min="7171" max="7171" width="12" style="5" customWidth="1"/>
    <col min="7172" max="7181" width="7.7109375" style="5" customWidth="1"/>
    <col min="7182" max="7191" width="6.7109375" style="5" customWidth="1"/>
    <col min="7192" max="7192" width="11.7109375" style="5" customWidth="1"/>
    <col min="7193" max="7424" width="9.140625" style="5"/>
    <col min="7425" max="7425" width="7.140625" style="5" customWidth="1"/>
    <col min="7426" max="7426" width="22.7109375" style="5" customWidth="1"/>
    <col min="7427" max="7427" width="12" style="5" customWidth="1"/>
    <col min="7428" max="7437" width="7.7109375" style="5" customWidth="1"/>
    <col min="7438" max="7447" width="6.7109375" style="5" customWidth="1"/>
    <col min="7448" max="7448" width="11.7109375" style="5" customWidth="1"/>
    <col min="7449" max="7680" width="9.140625" style="5"/>
    <col min="7681" max="7681" width="7.140625" style="5" customWidth="1"/>
    <col min="7682" max="7682" width="22.7109375" style="5" customWidth="1"/>
    <col min="7683" max="7683" width="12" style="5" customWidth="1"/>
    <col min="7684" max="7693" width="7.7109375" style="5" customWidth="1"/>
    <col min="7694" max="7703" width="6.7109375" style="5" customWidth="1"/>
    <col min="7704" max="7704" width="11.7109375" style="5" customWidth="1"/>
    <col min="7705" max="7936" width="9.140625" style="5"/>
    <col min="7937" max="7937" width="7.140625" style="5" customWidth="1"/>
    <col min="7938" max="7938" width="22.7109375" style="5" customWidth="1"/>
    <col min="7939" max="7939" width="12" style="5" customWidth="1"/>
    <col min="7940" max="7949" width="7.7109375" style="5" customWidth="1"/>
    <col min="7950" max="7959" width="6.7109375" style="5" customWidth="1"/>
    <col min="7960" max="7960" width="11.7109375" style="5" customWidth="1"/>
    <col min="7961" max="8192" width="9.140625" style="5"/>
    <col min="8193" max="8193" width="7.140625" style="5" customWidth="1"/>
    <col min="8194" max="8194" width="22.7109375" style="5" customWidth="1"/>
    <col min="8195" max="8195" width="12" style="5" customWidth="1"/>
    <col min="8196" max="8205" width="7.7109375" style="5" customWidth="1"/>
    <col min="8206" max="8215" width="6.7109375" style="5" customWidth="1"/>
    <col min="8216" max="8216" width="11.7109375" style="5" customWidth="1"/>
    <col min="8217" max="8448" width="9.140625" style="5"/>
    <col min="8449" max="8449" width="7.140625" style="5" customWidth="1"/>
    <col min="8450" max="8450" width="22.7109375" style="5" customWidth="1"/>
    <col min="8451" max="8451" width="12" style="5" customWidth="1"/>
    <col min="8452" max="8461" width="7.7109375" style="5" customWidth="1"/>
    <col min="8462" max="8471" width="6.7109375" style="5" customWidth="1"/>
    <col min="8472" max="8472" width="11.7109375" style="5" customWidth="1"/>
    <col min="8473" max="8704" width="9.140625" style="5"/>
    <col min="8705" max="8705" width="7.140625" style="5" customWidth="1"/>
    <col min="8706" max="8706" width="22.7109375" style="5" customWidth="1"/>
    <col min="8707" max="8707" width="12" style="5" customWidth="1"/>
    <col min="8708" max="8717" width="7.7109375" style="5" customWidth="1"/>
    <col min="8718" max="8727" width="6.7109375" style="5" customWidth="1"/>
    <col min="8728" max="8728" width="11.7109375" style="5" customWidth="1"/>
    <col min="8729" max="8960" width="9.140625" style="5"/>
    <col min="8961" max="8961" width="7.140625" style="5" customWidth="1"/>
    <col min="8962" max="8962" width="22.7109375" style="5" customWidth="1"/>
    <col min="8963" max="8963" width="12" style="5" customWidth="1"/>
    <col min="8964" max="8973" width="7.7109375" style="5" customWidth="1"/>
    <col min="8974" max="8983" width="6.7109375" style="5" customWidth="1"/>
    <col min="8984" max="8984" width="11.7109375" style="5" customWidth="1"/>
    <col min="8985" max="9216" width="9.140625" style="5"/>
    <col min="9217" max="9217" width="7.140625" style="5" customWidth="1"/>
    <col min="9218" max="9218" width="22.7109375" style="5" customWidth="1"/>
    <col min="9219" max="9219" width="12" style="5" customWidth="1"/>
    <col min="9220" max="9229" width="7.7109375" style="5" customWidth="1"/>
    <col min="9230" max="9239" width="6.7109375" style="5" customWidth="1"/>
    <col min="9240" max="9240" width="11.7109375" style="5" customWidth="1"/>
    <col min="9241" max="9472" width="9.140625" style="5"/>
    <col min="9473" max="9473" width="7.140625" style="5" customWidth="1"/>
    <col min="9474" max="9474" width="22.7109375" style="5" customWidth="1"/>
    <col min="9475" max="9475" width="12" style="5" customWidth="1"/>
    <col min="9476" max="9485" width="7.7109375" style="5" customWidth="1"/>
    <col min="9486" max="9495" width="6.7109375" style="5" customWidth="1"/>
    <col min="9496" max="9496" width="11.7109375" style="5" customWidth="1"/>
    <col min="9497" max="9728" width="9.140625" style="5"/>
    <col min="9729" max="9729" width="7.140625" style="5" customWidth="1"/>
    <col min="9730" max="9730" width="22.7109375" style="5" customWidth="1"/>
    <col min="9731" max="9731" width="12" style="5" customWidth="1"/>
    <col min="9732" max="9741" width="7.7109375" style="5" customWidth="1"/>
    <col min="9742" max="9751" width="6.7109375" style="5" customWidth="1"/>
    <col min="9752" max="9752" width="11.7109375" style="5" customWidth="1"/>
    <col min="9753" max="9984" width="9.140625" style="5"/>
    <col min="9985" max="9985" width="7.140625" style="5" customWidth="1"/>
    <col min="9986" max="9986" width="22.7109375" style="5" customWidth="1"/>
    <col min="9987" max="9987" width="12" style="5" customWidth="1"/>
    <col min="9988" max="9997" width="7.7109375" style="5" customWidth="1"/>
    <col min="9998" max="10007" width="6.7109375" style="5" customWidth="1"/>
    <col min="10008" max="10008" width="11.7109375" style="5" customWidth="1"/>
    <col min="10009" max="10240" width="9.140625" style="5"/>
    <col min="10241" max="10241" width="7.140625" style="5" customWidth="1"/>
    <col min="10242" max="10242" width="22.7109375" style="5" customWidth="1"/>
    <col min="10243" max="10243" width="12" style="5" customWidth="1"/>
    <col min="10244" max="10253" width="7.7109375" style="5" customWidth="1"/>
    <col min="10254" max="10263" width="6.7109375" style="5" customWidth="1"/>
    <col min="10264" max="10264" width="11.7109375" style="5" customWidth="1"/>
    <col min="10265" max="10496" width="9.140625" style="5"/>
    <col min="10497" max="10497" width="7.140625" style="5" customWidth="1"/>
    <col min="10498" max="10498" width="22.7109375" style="5" customWidth="1"/>
    <col min="10499" max="10499" width="12" style="5" customWidth="1"/>
    <col min="10500" max="10509" width="7.7109375" style="5" customWidth="1"/>
    <col min="10510" max="10519" width="6.7109375" style="5" customWidth="1"/>
    <col min="10520" max="10520" width="11.7109375" style="5" customWidth="1"/>
    <col min="10521" max="10752" width="9.140625" style="5"/>
    <col min="10753" max="10753" width="7.140625" style="5" customWidth="1"/>
    <col min="10754" max="10754" width="22.7109375" style="5" customWidth="1"/>
    <col min="10755" max="10755" width="12" style="5" customWidth="1"/>
    <col min="10756" max="10765" width="7.7109375" style="5" customWidth="1"/>
    <col min="10766" max="10775" width="6.7109375" style="5" customWidth="1"/>
    <col min="10776" max="10776" width="11.7109375" style="5" customWidth="1"/>
    <col min="10777" max="11008" width="9.140625" style="5"/>
    <col min="11009" max="11009" width="7.140625" style="5" customWidth="1"/>
    <col min="11010" max="11010" width="22.7109375" style="5" customWidth="1"/>
    <col min="11011" max="11011" width="12" style="5" customWidth="1"/>
    <col min="11012" max="11021" width="7.7109375" style="5" customWidth="1"/>
    <col min="11022" max="11031" width="6.7109375" style="5" customWidth="1"/>
    <col min="11032" max="11032" width="11.7109375" style="5" customWidth="1"/>
    <col min="11033" max="11264" width="9.140625" style="5"/>
    <col min="11265" max="11265" width="7.140625" style="5" customWidth="1"/>
    <col min="11266" max="11266" width="22.7109375" style="5" customWidth="1"/>
    <col min="11267" max="11267" width="12" style="5" customWidth="1"/>
    <col min="11268" max="11277" width="7.7109375" style="5" customWidth="1"/>
    <col min="11278" max="11287" width="6.7109375" style="5" customWidth="1"/>
    <col min="11288" max="11288" width="11.7109375" style="5" customWidth="1"/>
    <col min="11289" max="11520" width="9.140625" style="5"/>
    <col min="11521" max="11521" width="7.140625" style="5" customWidth="1"/>
    <col min="11522" max="11522" width="22.7109375" style="5" customWidth="1"/>
    <col min="11523" max="11523" width="12" style="5" customWidth="1"/>
    <col min="11524" max="11533" width="7.7109375" style="5" customWidth="1"/>
    <col min="11534" max="11543" width="6.7109375" style="5" customWidth="1"/>
    <col min="11544" max="11544" width="11.7109375" style="5" customWidth="1"/>
    <col min="11545" max="11776" width="9.140625" style="5"/>
    <col min="11777" max="11777" width="7.140625" style="5" customWidth="1"/>
    <col min="11778" max="11778" width="22.7109375" style="5" customWidth="1"/>
    <col min="11779" max="11779" width="12" style="5" customWidth="1"/>
    <col min="11780" max="11789" width="7.7109375" style="5" customWidth="1"/>
    <col min="11790" max="11799" width="6.7109375" style="5" customWidth="1"/>
    <col min="11800" max="11800" width="11.7109375" style="5" customWidth="1"/>
    <col min="11801" max="12032" width="9.140625" style="5"/>
    <col min="12033" max="12033" width="7.140625" style="5" customWidth="1"/>
    <col min="12034" max="12034" width="22.7109375" style="5" customWidth="1"/>
    <col min="12035" max="12035" width="12" style="5" customWidth="1"/>
    <col min="12036" max="12045" width="7.7109375" style="5" customWidth="1"/>
    <col min="12046" max="12055" width="6.7109375" style="5" customWidth="1"/>
    <col min="12056" max="12056" width="11.7109375" style="5" customWidth="1"/>
    <col min="12057" max="12288" width="9.140625" style="5"/>
    <col min="12289" max="12289" width="7.140625" style="5" customWidth="1"/>
    <col min="12290" max="12290" width="22.7109375" style="5" customWidth="1"/>
    <col min="12291" max="12291" width="12" style="5" customWidth="1"/>
    <col min="12292" max="12301" width="7.7109375" style="5" customWidth="1"/>
    <col min="12302" max="12311" width="6.7109375" style="5" customWidth="1"/>
    <col min="12312" max="12312" width="11.7109375" style="5" customWidth="1"/>
    <col min="12313" max="12544" width="9.140625" style="5"/>
    <col min="12545" max="12545" width="7.140625" style="5" customWidth="1"/>
    <col min="12546" max="12546" width="22.7109375" style="5" customWidth="1"/>
    <col min="12547" max="12547" width="12" style="5" customWidth="1"/>
    <col min="12548" max="12557" width="7.7109375" style="5" customWidth="1"/>
    <col min="12558" max="12567" width="6.7109375" style="5" customWidth="1"/>
    <col min="12568" max="12568" width="11.7109375" style="5" customWidth="1"/>
    <col min="12569" max="12800" width="9.140625" style="5"/>
    <col min="12801" max="12801" width="7.140625" style="5" customWidth="1"/>
    <col min="12802" max="12802" width="22.7109375" style="5" customWidth="1"/>
    <col min="12803" max="12803" width="12" style="5" customWidth="1"/>
    <col min="12804" max="12813" width="7.7109375" style="5" customWidth="1"/>
    <col min="12814" max="12823" width="6.7109375" style="5" customWidth="1"/>
    <col min="12824" max="12824" width="11.7109375" style="5" customWidth="1"/>
    <col min="12825" max="13056" width="9.140625" style="5"/>
    <col min="13057" max="13057" width="7.140625" style="5" customWidth="1"/>
    <col min="13058" max="13058" width="22.7109375" style="5" customWidth="1"/>
    <col min="13059" max="13059" width="12" style="5" customWidth="1"/>
    <col min="13060" max="13069" width="7.7109375" style="5" customWidth="1"/>
    <col min="13070" max="13079" width="6.7109375" style="5" customWidth="1"/>
    <col min="13080" max="13080" width="11.7109375" style="5" customWidth="1"/>
    <col min="13081" max="13312" width="9.140625" style="5"/>
    <col min="13313" max="13313" width="7.140625" style="5" customWidth="1"/>
    <col min="13314" max="13314" width="22.7109375" style="5" customWidth="1"/>
    <col min="13315" max="13315" width="12" style="5" customWidth="1"/>
    <col min="13316" max="13325" width="7.7109375" style="5" customWidth="1"/>
    <col min="13326" max="13335" width="6.7109375" style="5" customWidth="1"/>
    <col min="13336" max="13336" width="11.7109375" style="5" customWidth="1"/>
    <col min="13337" max="13568" width="9.140625" style="5"/>
    <col min="13569" max="13569" width="7.140625" style="5" customWidth="1"/>
    <col min="13570" max="13570" width="22.7109375" style="5" customWidth="1"/>
    <col min="13571" max="13571" width="12" style="5" customWidth="1"/>
    <col min="13572" max="13581" width="7.7109375" style="5" customWidth="1"/>
    <col min="13582" max="13591" width="6.7109375" style="5" customWidth="1"/>
    <col min="13592" max="13592" width="11.7109375" style="5" customWidth="1"/>
    <col min="13593" max="13824" width="9.140625" style="5"/>
    <col min="13825" max="13825" width="7.140625" style="5" customWidth="1"/>
    <col min="13826" max="13826" width="22.7109375" style="5" customWidth="1"/>
    <col min="13827" max="13827" width="12" style="5" customWidth="1"/>
    <col min="13828" max="13837" width="7.7109375" style="5" customWidth="1"/>
    <col min="13838" max="13847" width="6.7109375" style="5" customWidth="1"/>
    <col min="13848" max="13848" width="11.7109375" style="5" customWidth="1"/>
    <col min="13849" max="14080" width="9.140625" style="5"/>
    <col min="14081" max="14081" width="7.140625" style="5" customWidth="1"/>
    <col min="14082" max="14082" width="22.7109375" style="5" customWidth="1"/>
    <col min="14083" max="14083" width="12" style="5" customWidth="1"/>
    <col min="14084" max="14093" width="7.7109375" style="5" customWidth="1"/>
    <col min="14094" max="14103" width="6.7109375" style="5" customWidth="1"/>
    <col min="14104" max="14104" width="11.7109375" style="5" customWidth="1"/>
    <col min="14105" max="14336" width="9.140625" style="5"/>
    <col min="14337" max="14337" width="7.140625" style="5" customWidth="1"/>
    <col min="14338" max="14338" width="22.7109375" style="5" customWidth="1"/>
    <col min="14339" max="14339" width="12" style="5" customWidth="1"/>
    <col min="14340" max="14349" width="7.7109375" style="5" customWidth="1"/>
    <col min="14350" max="14359" width="6.7109375" style="5" customWidth="1"/>
    <col min="14360" max="14360" width="11.7109375" style="5" customWidth="1"/>
    <col min="14361" max="14592" width="9.140625" style="5"/>
    <col min="14593" max="14593" width="7.140625" style="5" customWidth="1"/>
    <col min="14594" max="14594" width="22.7109375" style="5" customWidth="1"/>
    <col min="14595" max="14595" width="12" style="5" customWidth="1"/>
    <col min="14596" max="14605" width="7.7109375" style="5" customWidth="1"/>
    <col min="14606" max="14615" width="6.7109375" style="5" customWidth="1"/>
    <col min="14616" max="14616" width="11.7109375" style="5" customWidth="1"/>
    <col min="14617" max="14848" width="9.140625" style="5"/>
    <col min="14849" max="14849" width="7.140625" style="5" customWidth="1"/>
    <col min="14850" max="14850" width="22.7109375" style="5" customWidth="1"/>
    <col min="14851" max="14851" width="12" style="5" customWidth="1"/>
    <col min="14852" max="14861" width="7.7109375" style="5" customWidth="1"/>
    <col min="14862" max="14871" width="6.7109375" style="5" customWidth="1"/>
    <col min="14872" max="14872" width="11.7109375" style="5" customWidth="1"/>
    <col min="14873" max="15104" width="9.140625" style="5"/>
    <col min="15105" max="15105" width="7.140625" style="5" customWidth="1"/>
    <col min="15106" max="15106" width="22.7109375" style="5" customWidth="1"/>
    <col min="15107" max="15107" width="12" style="5" customWidth="1"/>
    <col min="15108" max="15117" width="7.7109375" style="5" customWidth="1"/>
    <col min="15118" max="15127" width="6.7109375" style="5" customWidth="1"/>
    <col min="15128" max="15128" width="11.7109375" style="5" customWidth="1"/>
    <col min="15129" max="15360" width="9.140625" style="5"/>
    <col min="15361" max="15361" width="7.140625" style="5" customWidth="1"/>
    <col min="15362" max="15362" width="22.7109375" style="5" customWidth="1"/>
    <col min="15363" max="15363" width="12" style="5" customWidth="1"/>
    <col min="15364" max="15373" width="7.7109375" style="5" customWidth="1"/>
    <col min="15374" max="15383" width="6.7109375" style="5" customWidth="1"/>
    <col min="15384" max="15384" width="11.7109375" style="5" customWidth="1"/>
    <col min="15385" max="15616" width="9.140625" style="5"/>
    <col min="15617" max="15617" width="7.140625" style="5" customWidth="1"/>
    <col min="15618" max="15618" width="22.7109375" style="5" customWidth="1"/>
    <col min="15619" max="15619" width="12" style="5" customWidth="1"/>
    <col min="15620" max="15629" width="7.7109375" style="5" customWidth="1"/>
    <col min="15630" max="15639" width="6.7109375" style="5" customWidth="1"/>
    <col min="15640" max="15640" width="11.7109375" style="5" customWidth="1"/>
    <col min="15641" max="15872" width="9.140625" style="5"/>
    <col min="15873" max="15873" width="7.140625" style="5" customWidth="1"/>
    <col min="15874" max="15874" width="22.7109375" style="5" customWidth="1"/>
    <col min="15875" max="15875" width="12" style="5" customWidth="1"/>
    <col min="15876" max="15885" width="7.7109375" style="5" customWidth="1"/>
    <col min="15886" max="15895" width="6.7109375" style="5" customWidth="1"/>
    <col min="15896" max="15896" width="11.7109375" style="5" customWidth="1"/>
    <col min="15897" max="16128" width="9.140625" style="5"/>
    <col min="16129" max="16129" width="7.140625" style="5" customWidth="1"/>
    <col min="16130" max="16130" width="22.7109375" style="5" customWidth="1"/>
    <col min="16131" max="16131" width="12" style="5" customWidth="1"/>
    <col min="16132" max="16141" width="7.7109375" style="5" customWidth="1"/>
    <col min="16142" max="16151" width="6.7109375" style="5" customWidth="1"/>
    <col min="16152" max="16152" width="11.7109375" style="5" customWidth="1"/>
    <col min="16153" max="16384" width="9.140625" style="5"/>
  </cols>
  <sheetData>
    <row r="1" spans="1:24" s="7" customFormat="1" ht="11.25" x14ac:dyDescent="0.2">
      <c r="X1" s="13" t="s">
        <v>19</v>
      </c>
    </row>
    <row r="2" spans="1:24" s="7" customFormat="1" ht="24" customHeight="1" x14ac:dyDescent="0.2">
      <c r="P2" s="14"/>
      <c r="Q2" s="14"/>
      <c r="R2" s="14"/>
      <c r="S2" s="14"/>
      <c r="T2" s="14"/>
      <c r="U2" s="14"/>
      <c r="V2" s="410" t="s">
        <v>1</v>
      </c>
      <c r="W2" s="410"/>
      <c r="X2" s="410"/>
    </row>
    <row r="3" spans="1:24" s="7" customFormat="1" ht="11.25" x14ac:dyDescent="0.2">
      <c r="P3" s="14"/>
      <c r="Q3" s="14"/>
      <c r="R3" s="14"/>
      <c r="S3" s="14"/>
      <c r="T3" s="14"/>
      <c r="U3" s="14"/>
      <c r="V3" s="14"/>
      <c r="W3" s="14"/>
      <c r="X3" s="14"/>
    </row>
    <row r="4" spans="1:24" s="7" customFormat="1" ht="12" x14ac:dyDescent="0.2">
      <c r="P4" s="14"/>
      <c r="Q4" s="14"/>
      <c r="R4" s="14"/>
      <c r="S4" s="14"/>
      <c r="T4" s="14"/>
      <c r="U4" s="14"/>
      <c r="V4" s="14"/>
      <c r="W4" s="14"/>
      <c r="X4" s="41" t="s">
        <v>838</v>
      </c>
    </row>
    <row r="5" spans="1:24" s="7" customFormat="1" ht="12" x14ac:dyDescent="0.2">
      <c r="P5" s="14"/>
      <c r="Q5" s="14"/>
      <c r="R5" s="14"/>
      <c r="S5" s="14"/>
      <c r="T5" s="14"/>
      <c r="U5" s="14"/>
      <c r="V5" s="14"/>
      <c r="W5" s="14"/>
      <c r="X5" s="41" t="s">
        <v>839</v>
      </c>
    </row>
    <row r="6" spans="1:24" s="7" customFormat="1" ht="4.5" customHeight="1" x14ac:dyDescent="0.2">
      <c r="P6" s="14"/>
      <c r="Q6" s="14"/>
      <c r="R6" s="14"/>
      <c r="S6" s="14"/>
      <c r="T6" s="14"/>
      <c r="U6" s="14"/>
      <c r="V6" s="14"/>
      <c r="W6" s="14"/>
      <c r="X6" s="41"/>
    </row>
    <row r="7" spans="1:24" s="7" customFormat="1" ht="12" x14ac:dyDescent="0.2">
      <c r="P7" s="14"/>
      <c r="Q7" s="14"/>
      <c r="R7" s="14"/>
      <c r="S7" s="14"/>
      <c r="T7" s="14"/>
      <c r="U7" s="14"/>
      <c r="V7" s="14"/>
      <c r="W7" s="14"/>
      <c r="X7" s="42" t="s">
        <v>831</v>
      </c>
    </row>
    <row r="8" spans="1:24" s="7" customFormat="1" ht="12" x14ac:dyDescent="0.2">
      <c r="P8" s="14"/>
      <c r="Q8" s="14"/>
      <c r="R8" s="14"/>
      <c r="S8" s="14"/>
      <c r="T8" s="14"/>
      <c r="U8" s="14"/>
      <c r="V8" s="14"/>
      <c r="W8" s="14"/>
      <c r="X8" s="41"/>
    </row>
    <row r="9" spans="1:24" s="7" customFormat="1" ht="12" x14ac:dyDescent="0.2">
      <c r="P9" s="14"/>
      <c r="Q9" s="14"/>
      <c r="R9" s="14"/>
      <c r="S9" s="14"/>
      <c r="T9" s="14"/>
      <c r="U9" s="14"/>
      <c r="V9" s="14"/>
      <c r="W9" s="14"/>
      <c r="X9" s="41" t="s">
        <v>832</v>
      </c>
    </row>
    <row r="10" spans="1:24" s="7" customFormat="1" ht="12" x14ac:dyDescent="0.2">
      <c r="P10" s="14"/>
      <c r="Q10" s="14"/>
      <c r="R10" s="14"/>
      <c r="S10" s="14"/>
      <c r="T10" s="14"/>
      <c r="U10" s="14"/>
      <c r="V10" s="14"/>
      <c r="W10" s="14"/>
      <c r="X10" s="41" t="s">
        <v>783</v>
      </c>
    </row>
    <row r="11" spans="1:24" s="7" customFormat="1" ht="11.25" x14ac:dyDescent="0.2">
      <c r="P11" s="14"/>
      <c r="Q11" s="14"/>
      <c r="R11" s="14"/>
      <c r="S11" s="14"/>
      <c r="T11" s="14"/>
      <c r="U11" s="14"/>
      <c r="V11" s="14"/>
      <c r="W11" s="14"/>
      <c r="X11" s="14"/>
    </row>
    <row r="12" spans="1:24" s="78" customFormat="1" ht="12" customHeight="1" x14ac:dyDescent="0.2">
      <c r="A12" s="426" t="s">
        <v>20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</row>
    <row r="13" spans="1:24" s="78" customFormat="1" ht="12" x14ac:dyDescent="0.2">
      <c r="H13" s="79" t="s">
        <v>790</v>
      </c>
      <c r="I13" s="424" t="s">
        <v>786</v>
      </c>
      <c r="J13" s="424"/>
      <c r="K13" s="78" t="s">
        <v>791</v>
      </c>
      <c r="L13" s="424" t="s">
        <v>813</v>
      </c>
      <c r="M13" s="424"/>
      <c r="N13" s="78" t="s">
        <v>792</v>
      </c>
    </row>
    <row r="14" spans="1:24" s="74" customFormat="1" ht="11.25" customHeight="1" x14ac:dyDescent="0.25"/>
    <row r="15" spans="1:24" s="78" customFormat="1" ht="12" x14ac:dyDescent="0.2">
      <c r="H15" s="79" t="s">
        <v>793</v>
      </c>
      <c r="I15" s="427" t="s">
        <v>841</v>
      </c>
      <c r="J15" s="427"/>
      <c r="K15" s="427"/>
      <c r="L15" s="427"/>
      <c r="M15" s="427"/>
      <c r="N15" s="427"/>
      <c r="O15" s="427"/>
      <c r="P15" s="427"/>
      <c r="Q15" s="427"/>
      <c r="R15" s="427"/>
    </row>
    <row r="16" spans="1:24" s="76" customFormat="1" ht="12.75" customHeight="1" x14ac:dyDescent="0.2">
      <c r="I16" s="397" t="s">
        <v>794</v>
      </c>
      <c r="J16" s="397"/>
      <c r="K16" s="397"/>
      <c r="L16" s="397"/>
      <c r="M16" s="397"/>
      <c r="N16" s="397"/>
      <c r="O16" s="397"/>
      <c r="P16" s="397"/>
      <c r="Q16" s="397"/>
      <c r="R16" s="397"/>
    </row>
    <row r="17" spans="1:24" s="74" customFormat="1" ht="11.25" customHeight="1" x14ac:dyDescent="0.25"/>
    <row r="18" spans="1:24" s="78" customFormat="1" ht="12" x14ac:dyDescent="0.2">
      <c r="K18" s="79" t="s">
        <v>795</v>
      </c>
      <c r="L18" s="424" t="s">
        <v>813</v>
      </c>
      <c r="M18" s="424"/>
      <c r="N18" s="78" t="s">
        <v>796</v>
      </c>
    </row>
    <row r="19" spans="1:24" s="74" customFormat="1" ht="11.25" customHeight="1" x14ac:dyDescent="0.25"/>
    <row r="20" spans="1:24" s="78" customFormat="1" ht="26.25" customHeight="1" x14ac:dyDescent="0.2">
      <c r="J20" s="79" t="s">
        <v>797</v>
      </c>
      <c r="K20" s="425" t="s">
        <v>840</v>
      </c>
      <c r="L20" s="425"/>
      <c r="M20" s="425"/>
      <c r="N20" s="425"/>
      <c r="O20" s="425"/>
      <c r="P20" s="425"/>
      <c r="Q20" s="425"/>
      <c r="R20" s="425"/>
      <c r="S20" s="425"/>
    </row>
    <row r="21" spans="1:24" s="76" customFormat="1" ht="12.75" customHeight="1" x14ac:dyDescent="0.2">
      <c r="K21" s="397" t="s">
        <v>798</v>
      </c>
      <c r="L21" s="397"/>
      <c r="M21" s="397"/>
      <c r="N21" s="397"/>
      <c r="O21" s="397"/>
      <c r="P21" s="397"/>
      <c r="Q21" s="397"/>
      <c r="R21" s="397"/>
      <c r="S21" s="397"/>
    </row>
    <row r="22" spans="1:24" s="74" customFormat="1" ht="11.25" customHeight="1" x14ac:dyDescent="0.25"/>
    <row r="23" spans="1:24" s="1" customFormat="1" ht="12" x14ac:dyDescent="0.2">
      <c r="J23" s="2"/>
      <c r="K23" s="407"/>
      <c r="L23" s="407"/>
      <c r="M23" s="407"/>
      <c r="N23" s="407"/>
      <c r="O23" s="407"/>
      <c r="P23" s="407"/>
      <c r="Q23" s="407"/>
      <c r="R23" s="407"/>
      <c r="S23" s="407"/>
    </row>
    <row r="24" spans="1:24" s="7" customFormat="1" ht="12.75" customHeight="1" x14ac:dyDescent="0.2">
      <c r="K24" s="387"/>
      <c r="L24" s="387"/>
      <c r="M24" s="387"/>
      <c r="N24" s="387"/>
      <c r="O24" s="387"/>
      <c r="P24" s="387"/>
      <c r="Q24" s="387"/>
      <c r="R24" s="387"/>
      <c r="S24" s="387"/>
    </row>
    <row r="25" spans="1:24" ht="11.25" customHeight="1" x14ac:dyDescent="0.25"/>
    <row r="26" spans="1:24" s="7" customFormat="1" ht="15" customHeight="1" x14ac:dyDescent="0.2">
      <c r="A26" s="411" t="s">
        <v>3</v>
      </c>
      <c r="B26" s="411" t="s">
        <v>4</v>
      </c>
      <c r="C26" s="411" t="s">
        <v>5</v>
      </c>
      <c r="D26" s="415" t="s">
        <v>21</v>
      </c>
      <c r="E26" s="415"/>
      <c r="F26" s="415"/>
      <c r="G26" s="415"/>
      <c r="H26" s="415"/>
      <c r="I26" s="415"/>
      <c r="J26" s="415"/>
      <c r="K26" s="415"/>
      <c r="L26" s="415"/>
      <c r="M26" s="416"/>
      <c r="N26" s="418" t="s">
        <v>8</v>
      </c>
      <c r="O26" s="419"/>
      <c r="P26" s="419"/>
      <c r="Q26" s="419"/>
      <c r="R26" s="419"/>
      <c r="S26" s="419"/>
      <c r="T26" s="419"/>
      <c r="U26" s="419"/>
      <c r="V26" s="419"/>
      <c r="W26" s="420"/>
      <c r="X26" s="411" t="s">
        <v>9</v>
      </c>
    </row>
    <row r="27" spans="1:24" s="7" customFormat="1" ht="15" customHeight="1" x14ac:dyDescent="0.2">
      <c r="A27" s="412"/>
      <c r="B27" s="412"/>
      <c r="C27" s="412"/>
      <c r="D27" s="414" t="s">
        <v>817</v>
      </c>
      <c r="E27" s="415"/>
      <c r="F27" s="415"/>
      <c r="G27" s="415"/>
      <c r="H27" s="415"/>
      <c r="I27" s="415"/>
      <c r="J27" s="415"/>
      <c r="K27" s="415"/>
      <c r="L27" s="415"/>
      <c r="M27" s="416"/>
      <c r="N27" s="421"/>
      <c r="O27" s="422"/>
      <c r="P27" s="422"/>
      <c r="Q27" s="422"/>
      <c r="R27" s="422"/>
      <c r="S27" s="422"/>
      <c r="T27" s="422"/>
      <c r="U27" s="422"/>
      <c r="V27" s="422"/>
      <c r="W27" s="423"/>
      <c r="X27" s="412"/>
    </row>
    <row r="28" spans="1:24" s="7" customFormat="1" ht="15" customHeight="1" x14ac:dyDescent="0.2">
      <c r="A28" s="412"/>
      <c r="B28" s="412"/>
      <c r="C28" s="412"/>
      <c r="D28" s="414" t="s">
        <v>17</v>
      </c>
      <c r="E28" s="415"/>
      <c r="F28" s="415"/>
      <c r="G28" s="415"/>
      <c r="H28" s="416"/>
      <c r="I28" s="414" t="s">
        <v>18</v>
      </c>
      <c r="J28" s="415"/>
      <c r="K28" s="415"/>
      <c r="L28" s="415"/>
      <c r="M28" s="416"/>
      <c r="N28" s="417" t="s">
        <v>22</v>
      </c>
      <c r="O28" s="417"/>
      <c r="P28" s="417" t="s">
        <v>23</v>
      </c>
      <c r="Q28" s="417"/>
      <c r="R28" s="417" t="s">
        <v>24</v>
      </c>
      <c r="S28" s="417"/>
      <c r="T28" s="417" t="s">
        <v>25</v>
      </c>
      <c r="U28" s="417"/>
      <c r="V28" s="417" t="s">
        <v>26</v>
      </c>
      <c r="W28" s="417"/>
      <c r="X28" s="412"/>
    </row>
    <row r="29" spans="1:24" s="7" customFormat="1" ht="111.75" customHeight="1" x14ac:dyDescent="0.2">
      <c r="A29" s="412"/>
      <c r="B29" s="412"/>
      <c r="C29" s="412"/>
      <c r="D29" s="408" t="s">
        <v>22</v>
      </c>
      <c r="E29" s="408" t="s">
        <v>23</v>
      </c>
      <c r="F29" s="408" t="s">
        <v>24</v>
      </c>
      <c r="G29" s="408" t="s">
        <v>25</v>
      </c>
      <c r="H29" s="408" t="s">
        <v>27</v>
      </c>
      <c r="I29" s="408" t="s">
        <v>28</v>
      </c>
      <c r="J29" s="408" t="s">
        <v>23</v>
      </c>
      <c r="K29" s="408" t="s">
        <v>24</v>
      </c>
      <c r="L29" s="408" t="s">
        <v>25</v>
      </c>
      <c r="M29" s="408" t="s">
        <v>27</v>
      </c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2"/>
    </row>
    <row r="30" spans="1:24" s="7" customFormat="1" ht="40.5" customHeight="1" x14ac:dyDescent="0.2">
      <c r="A30" s="413"/>
      <c r="B30" s="413"/>
      <c r="C30" s="413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15" t="s">
        <v>15</v>
      </c>
      <c r="O30" s="15" t="s">
        <v>16</v>
      </c>
      <c r="P30" s="15" t="s">
        <v>15</v>
      </c>
      <c r="Q30" s="15" t="s">
        <v>16</v>
      </c>
      <c r="R30" s="15" t="s">
        <v>15</v>
      </c>
      <c r="S30" s="15" t="s">
        <v>16</v>
      </c>
      <c r="T30" s="15" t="s">
        <v>15</v>
      </c>
      <c r="U30" s="15" t="s">
        <v>16</v>
      </c>
      <c r="V30" s="15" t="s">
        <v>15</v>
      </c>
      <c r="W30" s="15" t="s">
        <v>16</v>
      </c>
      <c r="X30" s="413"/>
    </row>
    <row r="31" spans="1:24" s="7" customFormat="1" ht="11.25" x14ac:dyDescent="0.2">
      <c r="A31" s="16">
        <v>1</v>
      </c>
      <c r="B31" s="16">
        <v>2</v>
      </c>
      <c r="C31" s="16">
        <v>3</v>
      </c>
      <c r="D31" s="16">
        <v>4</v>
      </c>
      <c r="E31" s="16">
        <v>5</v>
      </c>
      <c r="F31" s="16">
        <v>6</v>
      </c>
      <c r="G31" s="16">
        <v>7</v>
      </c>
      <c r="H31" s="16">
        <v>8</v>
      </c>
      <c r="I31" s="16">
        <v>9</v>
      </c>
      <c r="J31" s="16">
        <v>10</v>
      </c>
      <c r="K31" s="16">
        <v>11</v>
      </c>
      <c r="L31" s="16">
        <v>12</v>
      </c>
      <c r="M31" s="16">
        <v>13</v>
      </c>
      <c r="N31" s="16">
        <v>14</v>
      </c>
      <c r="O31" s="16">
        <v>15</v>
      </c>
      <c r="P31" s="16">
        <v>16</v>
      </c>
      <c r="Q31" s="16">
        <v>17</v>
      </c>
      <c r="R31" s="16">
        <v>18</v>
      </c>
      <c r="S31" s="16">
        <v>19</v>
      </c>
      <c r="T31" s="16">
        <v>20</v>
      </c>
      <c r="U31" s="16">
        <v>21</v>
      </c>
      <c r="V31" s="16">
        <v>22</v>
      </c>
      <c r="W31" s="16">
        <v>23</v>
      </c>
      <c r="X31" s="16">
        <v>24</v>
      </c>
    </row>
    <row r="32" spans="1:24" s="7" customFormat="1" x14ac:dyDescent="0.2">
      <c r="A32" s="56"/>
      <c r="B32" s="57" t="str">
        <f>'10'!B27</f>
        <v>Всего</v>
      </c>
      <c r="C32" s="58"/>
      <c r="D32" s="59">
        <f>D33+D34</f>
        <v>5.6166899999999993</v>
      </c>
      <c r="E32" s="59"/>
      <c r="F32" s="59"/>
      <c r="G32" s="59">
        <f t="shared" ref="E32:M32" si="0">G33+G34</f>
        <v>5.6166899999999993</v>
      </c>
      <c r="H32" s="59"/>
      <c r="I32" s="59">
        <f t="shared" si="0"/>
        <v>4.0971246199999998</v>
      </c>
      <c r="J32" s="59"/>
      <c r="K32" s="59"/>
      <c r="L32" s="59">
        <f t="shared" si="0"/>
        <v>4.0971246199999998</v>
      </c>
      <c r="M32" s="59"/>
      <c r="N32" s="65">
        <f>N33+N34</f>
        <v>4.0971246199999998</v>
      </c>
      <c r="O32" s="108">
        <f>N32/D32</f>
        <v>0.72945535893916169</v>
      </c>
      <c r="P32" s="59"/>
      <c r="Q32" s="62"/>
      <c r="R32" s="59"/>
      <c r="S32" s="62"/>
      <c r="T32" s="65"/>
      <c r="U32" s="108"/>
      <c r="V32" s="59">
        <f>N32</f>
        <v>4.0971246199999998</v>
      </c>
      <c r="W32" s="108">
        <f>O32</f>
        <v>0.72945535893916169</v>
      </c>
      <c r="X32" s="63"/>
    </row>
    <row r="33" spans="1:24" s="7" customFormat="1" x14ac:dyDescent="0.25">
      <c r="A33" s="109" t="s">
        <v>784</v>
      </c>
      <c r="B33" s="110" t="str">
        <f>'10'!B28</f>
        <v>ТП-39,Замена трансформаторов 250кВА на 400кВА-2шт.</v>
      </c>
      <c r="C33" s="107" t="str">
        <f>'10'!C28</f>
        <v>L_YUEK_007</v>
      </c>
      <c r="D33" s="66">
        <f>G33</f>
        <v>0.6</v>
      </c>
      <c r="E33" s="66"/>
      <c r="F33" s="66"/>
      <c r="G33" s="66">
        <f>'10'!G28</f>
        <v>0.6</v>
      </c>
      <c r="H33" s="60"/>
      <c r="I33" s="66">
        <f>L33</f>
        <v>0.11709708000000001</v>
      </c>
      <c r="J33" s="66"/>
      <c r="K33" s="60"/>
      <c r="L33" s="66">
        <f>'10'!P28</f>
        <v>0.11709708000000001</v>
      </c>
      <c r="M33" s="66"/>
      <c r="N33" s="66">
        <f>L33</f>
        <v>0.11709708000000001</v>
      </c>
      <c r="O33" s="108">
        <f>N33/D33</f>
        <v>0.19516180000000002</v>
      </c>
      <c r="P33" s="67"/>
      <c r="Q33" s="64"/>
      <c r="R33" s="67"/>
      <c r="S33" s="64"/>
      <c r="T33" s="66"/>
      <c r="U33" s="112"/>
      <c r="V33" s="60">
        <f>N33</f>
        <v>0.11709708000000001</v>
      </c>
      <c r="W33" s="112">
        <f>O33</f>
        <v>0.19516180000000002</v>
      </c>
      <c r="X33" s="119"/>
    </row>
    <row r="34" spans="1:24" s="7" customFormat="1" ht="78.75" x14ac:dyDescent="0.25">
      <c r="A34" s="109" t="s">
        <v>785</v>
      </c>
      <c r="B34" s="195" t="str">
        <f>'10'!B29</f>
        <v xml:space="preserve">Создание автоматизированных информационно-измерительных систем учета электрической энергии(мощности) и передачи показаний приборов учета, находящихся в зоне обслуживания филиала ЗАО "ЮЭК". 
</v>
      </c>
      <c r="C34" s="107" t="str">
        <f>'10'!C29</f>
        <v>L_YUEK_008</v>
      </c>
      <c r="D34" s="66">
        <f>G34</f>
        <v>5.0166899999999996</v>
      </c>
      <c r="E34" s="66"/>
      <c r="F34" s="66"/>
      <c r="G34" s="66">
        <f>'10'!G29</f>
        <v>5.0166899999999996</v>
      </c>
      <c r="H34" s="60"/>
      <c r="I34" s="66">
        <f>L34</f>
        <v>3.98002754</v>
      </c>
      <c r="J34" s="66"/>
      <c r="K34" s="60"/>
      <c r="L34" s="66">
        <f>'10'!P29</f>
        <v>3.98002754</v>
      </c>
      <c r="M34" s="66"/>
      <c r="N34" s="66">
        <f>L34</f>
        <v>3.98002754</v>
      </c>
      <c r="O34" s="108">
        <f>N34/D34</f>
        <v>0.79335728139470452</v>
      </c>
      <c r="P34" s="67"/>
      <c r="Q34" s="64"/>
      <c r="R34" s="67"/>
      <c r="S34" s="64"/>
      <c r="T34" s="66"/>
      <c r="U34" s="112"/>
      <c r="V34" s="60">
        <f>N34</f>
        <v>3.98002754</v>
      </c>
      <c r="W34" s="112">
        <f>O34</f>
        <v>0.79335728139470452</v>
      </c>
      <c r="X34" s="119"/>
    </row>
    <row r="35" spans="1:24" s="7" customFormat="1" x14ac:dyDescent="0.25">
      <c r="A35" s="114"/>
      <c r="B35" s="121"/>
      <c r="C35" s="99"/>
      <c r="D35" s="122"/>
      <c r="E35" s="122"/>
      <c r="F35" s="122"/>
      <c r="G35" s="122"/>
      <c r="H35" s="98"/>
      <c r="I35" s="122"/>
      <c r="J35" s="122"/>
      <c r="K35" s="122"/>
      <c r="L35" s="122"/>
      <c r="M35" s="122"/>
      <c r="N35" s="122"/>
      <c r="O35" s="100"/>
      <c r="P35" s="123"/>
      <c r="Q35" s="100"/>
      <c r="R35" s="123"/>
      <c r="S35" s="100"/>
      <c r="T35" s="122"/>
      <c r="U35" s="100"/>
      <c r="V35" s="122"/>
      <c r="W35" s="100"/>
      <c r="X35" s="101"/>
    </row>
    <row r="36" spans="1:24" s="70" customFormat="1" ht="18.75" x14ac:dyDescent="0.3">
      <c r="A36" s="37"/>
      <c r="B36" s="37" t="str">
        <f>'10'!B31</f>
        <v>И.о. начальника ПТО ЗАО "Южная Энергетическая Компания"</v>
      </c>
      <c r="C36" s="37"/>
      <c r="D36" s="37"/>
      <c r="E36" s="37"/>
      <c r="F36" s="92"/>
      <c r="G36" s="37"/>
      <c r="H36" s="37"/>
      <c r="I36" s="37"/>
      <c r="J36" s="37"/>
      <c r="K36" s="37" t="str">
        <f>'10'!K31</f>
        <v>И.Е. Глухов</v>
      </c>
      <c r="L36" s="37"/>
      <c r="M36" s="37"/>
    </row>
  </sheetData>
  <mergeCells count="35">
    <mergeCell ref="L18:M18"/>
    <mergeCell ref="K20:S20"/>
    <mergeCell ref="K21:S21"/>
    <mergeCell ref="A12:X12"/>
    <mergeCell ref="I13:J13"/>
    <mergeCell ref="L13:M13"/>
    <mergeCell ref="I15:R15"/>
    <mergeCell ref="I16:R16"/>
    <mergeCell ref="A26:A30"/>
    <mergeCell ref="B26:B30"/>
    <mergeCell ref="C26:C30"/>
    <mergeCell ref="F29:F30"/>
    <mergeCell ref="G29:G30"/>
    <mergeCell ref="E29:E30"/>
    <mergeCell ref="H29:H30"/>
    <mergeCell ref="I29:I30"/>
    <mergeCell ref="J29:J30"/>
    <mergeCell ref="K29:K30"/>
    <mergeCell ref="L29:L30"/>
    <mergeCell ref="K23:S23"/>
    <mergeCell ref="K24:S24"/>
    <mergeCell ref="M29:M30"/>
    <mergeCell ref="V2:X2"/>
    <mergeCell ref="X26:X30"/>
    <mergeCell ref="D27:M27"/>
    <mergeCell ref="D28:H28"/>
    <mergeCell ref="I28:M28"/>
    <mergeCell ref="N28:O29"/>
    <mergeCell ref="P28:Q29"/>
    <mergeCell ref="R28:S29"/>
    <mergeCell ref="T28:U29"/>
    <mergeCell ref="V28:W29"/>
    <mergeCell ref="D29:D30"/>
    <mergeCell ref="D26:M26"/>
    <mergeCell ref="N26:W27"/>
  </mergeCells>
  <pageMargins left="0.39370078740157483" right="0.19685039370078741" top="0.19685039370078741" bottom="0" header="0" footer="0"/>
  <pageSetup paperSize="8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0"/>
  <sheetViews>
    <sheetView view="pageBreakPreview" topLeftCell="A7" zoomScale="85" zoomScaleSheetLayoutView="85" workbookViewId="0">
      <selection activeCell="H29" sqref="H29"/>
    </sheetView>
  </sheetViews>
  <sheetFormatPr defaultRowHeight="15.75" x14ac:dyDescent="0.25"/>
  <cols>
    <col min="1" max="1" width="7.140625" style="5" customWidth="1"/>
    <col min="2" max="2" width="69.7109375" style="5" customWidth="1"/>
    <col min="3" max="3" width="13.42578125" style="5" customWidth="1"/>
    <col min="4" max="4" width="11.28515625" style="5" customWidth="1"/>
    <col min="5" max="5" width="12.28515625" style="5" customWidth="1"/>
    <col min="6" max="6" width="7.7109375" style="5" customWidth="1"/>
    <col min="7" max="7" width="13.140625" style="5" customWidth="1"/>
    <col min="8" max="8" width="7.7109375" style="5" customWidth="1"/>
    <col min="9" max="9" width="9.140625" style="5" customWidth="1"/>
    <col min="10" max="12" width="7.7109375" style="5" customWidth="1"/>
    <col min="13" max="13" width="9.28515625" style="5" customWidth="1"/>
    <col min="14" max="17" width="7.7109375" style="5" customWidth="1"/>
    <col min="18" max="18" width="7.5703125" style="5" customWidth="1"/>
    <col min="19" max="19" width="12" style="5" customWidth="1"/>
    <col min="20" max="20" width="8.85546875" style="5" customWidth="1"/>
    <col min="21" max="21" width="10.28515625" style="5" customWidth="1"/>
    <col min="22" max="22" width="26.85546875" style="5" customWidth="1"/>
    <col min="23" max="256" width="9.140625" style="5"/>
    <col min="257" max="257" width="7.140625" style="5" customWidth="1"/>
    <col min="258" max="258" width="22.85546875" style="5" customWidth="1"/>
    <col min="259" max="259" width="12.28515625" style="5" customWidth="1"/>
    <col min="260" max="261" width="13.85546875" style="5" customWidth="1"/>
    <col min="262" max="273" width="7.7109375" style="5" customWidth="1"/>
    <col min="274" max="275" width="7.5703125" style="5" customWidth="1"/>
    <col min="276" max="276" width="8.85546875" style="5" customWidth="1"/>
    <col min="277" max="277" width="5.7109375" style="5" customWidth="1"/>
    <col min="278" max="278" width="9" style="5" customWidth="1"/>
    <col min="279" max="512" width="9.140625" style="5"/>
    <col min="513" max="513" width="7.140625" style="5" customWidth="1"/>
    <col min="514" max="514" width="22.85546875" style="5" customWidth="1"/>
    <col min="515" max="515" width="12.28515625" style="5" customWidth="1"/>
    <col min="516" max="517" width="13.85546875" style="5" customWidth="1"/>
    <col min="518" max="529" width="7.7109375" style="5" customWidth="1"/>
    <col min="530" max="531" width="7.5703125" style="5" customWidth="1"/>
    <col min="532" max="532" width="8.85546875" style="5" customWidth="1"/>
    <col min="533" max="533" width="5.7109375" style="5" customWidth="1"/>
    <col min="534" max="534" width="9" style="5" customWidth="1"/>
    <col min="535" max="768" width="9.140625" style="5"/>
    <col min="769" max="769" width="7.140625" style="5" customWidth="1"/>
    <col min="770" max="770" width="22.85546875" style="5" customWidth="1"/>
    <col min="771" max="771" width="12.28515625" style="5" customWidth="1"/>
    <col min="772" max="773" width="13.85546875" style="5" customWidth="1"/>
    <col min="774" max="785" width="7.7109375" style="5" customWidth="1"/>
    <col min="786" max="787" width="7.5703125" style="5" customWidth="1"/>
    <col min="788" max="788" width="8.85546875" style="5" customWidth="1"/>
    <col min="789" max="789" width="5.7109375" style="5" customWidth="1"/>
    <col min="790" max="790" width="9" style="5" customWidth="1"/>
    <col min="791" max="1024" width="9.140625" style="5"/>
    <col min="1025" max="1025" width="7.140625" style="5" customWidth="1"/>
    <col min="1026" max="1026" width="22.85546875" style="5" customWidth="1"/>
    <col min="1027" max="1027" width="12.28515625" style="5" customWidth="1"/>
    <col min="1028" max="1029" width="13.85546875" style="5" customWidth="1"/>
    <col min="1030" max="1041" width="7.7109375" style="5" customWidth="1"/>
    <col min="1042" max="1043" width="7.5703125" style="5" customWidth="1"/>
    <col min="1044" max="1044" width="8.85546875" style="5" customWidth="1"/>
    <col min="1045" max="1045" width="5.7109375" style="5" customWidth="1"/>
    <col min="1046" max="1046" width="9" style="5" customWidth="1"/>
    <col min="1047" max="1280" width="9.140625" style="5"/>
    <col min="1281" max="1281" width="7.140625" style="5" customWidth="1"/>
    <col min="1282" max="1282" width="22.85546875" style="5" customWidth="1"/>
    <col min="1283" max="1283" width="12.28515625" style="5" customWidth="1"/>
    <col min="1284" max="1285" width="13.85546875" style="5" customWidth="1"/>
    <col min="1286" max="1297" width="7.7109375" style="5" customWidth="1"/>
    <col min="1298" max="1299" width="7.5703125" style="5" customWidth="1"/>
    <col min="1300" max="1300" width="8.85546875" style="5" customWidth="1"/>
    <col min="1301" max="1301" width="5.7109375" style="5" customWidth="1"/>
    <col min="1302" max="1302" width="9" style="5" customWidth="1"/>
    <col min="1303" max="1536" width="9.140625" style="5"/>
    <col min="1537" max="1537" width="7.140625" style="5" customWidth="1"/>
    <col min="1538" max="1538" width="22.85546875" style="5" customWidth="1"/>
    <col min="1539" max="1539" width="12.28515625" style="5" customWidth="1"/>
    <col min="1540" max="1541" width="13.85546875" style="5" customWidth="1"/>
    <col min="1542" max="1553" width="7.7109375" style="5" customWidth="1"/>
    <col min="1554" max="1555" width="7.5703125" style="5" customWidth="1"/>
    <col min="1556" max="1556" width="8.85546875" style="5" customWidth="1"/>
    <col min="1557" max="1557" width="5.7109375" style="5" customWidth="1"/>
    <col min="1558" max="1558" width="9" style="5" customWidth="1"/>
    <col min="1559" max="1792" width="9.140625" style="5"/>
    <col min="1793" max="1793" width="7.140625" style="5" customWidth="1"/>
    <col min="1794" max="1794" width="22.85546875" style="5" customWidth="1"/>
    <col min="1795" max="1795" width="12.28515625" style="5" customWidth="1"/>
    <col min="1796" max="1797" width="13.85546875" style="5" customWidth="1"/>
    <col min="1798" max="1809" width="7.7109375" style="5" customWidth="1"/>
    <col min="1810" max="1811" width="7.5703125" style="5" customWidth="1"/>
    <col min="1812" max="1812" width="8.85546875" style="5" customWidth="1"/>
    <col min="1813" max="1813" width="5.7109375" style="5" customWidth="1"/>
    <col min="1814" max="1814" width="9" style="5" customWidth="1"/>
    <col min="1815" max="2048" width="9.140625" style="5"/>
    <col min="2049" max="2049" width="7.140625" style="5" customWidth="1"/>
    <col min="2050" max="2050" width="22.85546875" style="5" customWidth="1"/>
    <col min="2051" max="2051" width="12.28515625" style="5" customWidth="1"/>
    <col min="2052" max="2053" width="13.85546875" style="5" customWidth="1"/>
    <col min="2054" max="2065" width="7.7109375" style="5" customWidth="1"/>
    <col min="2066" max="2067" width="7.5703125" style="5" customWidth="1"/>
    <col min="2068" max="2068" width="8.85546875" style="5" customWidth="1"/>
    <col min="2069" max="2069" width="5.7109375" style="5" customWidth="1"/>
    <col min="2070" max="2070" width="9" style="5" customWidth="1"/>
    <col min="2071" max="2304" width="9.140625" style="5"/>
    <col min="2305" max="2305" width="7.140625" style="5" customWidth="1"/>
    <col min="2306" max="2306" width="22.85546875" style="5" customWidth="1"/>
    <col min="2307" max="2307" width="12.28515625" style="5" customWidth="1"/>
    <col min="2308" max="2309" width="13.85546875" style="5" customWidth="1"/>
    <col min="2310" max="2321" width="7.7109375" style="5" customWidth="1"/>
    <col min="2322" max="2323" width="7.5703125" style="5" customWidth="1"/>
    <col min="2324" max="2324" width="8.85546875" style="5" customWidth="1"/>
    <col min="2325" max="2325" width="5.7109375" style="5" customWidth="1"/>
    <col min="2326" max="2326" width="9" style="5" customWidth="1"/>
    <col min="2327" max="2560" width="9.140625" style="5"/>
    <col min="2561" max="2561" width="7.140625" style="5" customWidth="1"/>
    <col min="2562" max="2562" width="22.85546875" style="5" customWidth="1"/>
    <col min="2563" max="2563" width="12.28515625" style="5" customWidth="1"/>
    <col min="2564" max="2565" width="13.85546875" style="5" customWidth="1"/>
    <col min="2566" max="2577" width="7.7109375" style="5" customWidth="1"/>
    <col min="2578" max="2579" width="7.5703125" style="5" customWidth="1"/>
    <col min="2580" max="2580" width="8.85546875" style="5" customWidth="1"/>
    <col min="2581" max="2581" width="5.7109375" style="5" customWidth="1"/>
    <col min="2582" max="2582" width="9" style="5" customWidth="1"/>
    <col min="2583" max="2816" width="9.140625" style="5"/>
    <col min="2817" max="2817" width="7.140625" style="5" customWidth="1"/>
    <col min="2818" max="2818" width="22.85546875" style="5" customWidth="1"/>
    <col min="2819" max="2819" width="12.28515625" style="5" customWidth="1"/>
    <col min="2820" max="2821" width="13.85546875" style="5" customWidth="1"/>
    <col min="2822" max="2833" width="7.7109375" style="5" customWidth="1"/>
    <col min="2834" max="2835" width="7.5703125" style="5" customWidth="1"/>
    <col min="2836" max="2836" width="8.85546875" style="5" customWidth="1"/>
    <col min="2837" max="2837" width="5.7109375" style="5" customWidth="1"/>
    <col min="2838" max="2838" width="9" style="5" customWidth="1"/>
    <col min="2839" max="3072" width="9.140625" style="5"/>
    <col min="3073" max="3073" width="7.140625" style="5" customWidth="1"/>
    <col min="3074" max="3074" width="22.85546875" style="5" customWidth="1"/>
    <col min="3075" max="3075" width="12.28515625" style="5" customWidth="1"/>
    <col min="3076" max="3077" width="13.85546875" style="5" customWidth="1"/>
    <col min="3078" max="3089" width="7.7109375" style="5" customWidth="1"/>
    <col min="3090" max="3091" width="7.5703125" style="5" customWidth="1"/>
    <col min="3092" max="3092" width="8.85546875" style="5" customWidth="1"/>
    <col min="3093" max="3093" width="5.7109375" style="5" customWidth="1"/>
    <col min="3094" max="3094" width="9" style="5" customWidth="1"/>
    <col min="3095" max="3328" width="9.140625" style="5"/>
    <col min="3329" max="3329" width="7.140625" style="5" customWidth="1"/>
    <col min="3330" max="3330" width="22.85546875" style="5" customWidth="1"/>
    <col min="3331" max="3331" width="12.28515625" style="5" customWidth="1"/>
    <col min="3332" max="3333" width="13.85546875" style="5" customWidth="1"/>
    <col min="3334" max="3345" width="7.7109375" style="5" customWidth="1"/>
    <col min="3346" max="3347" width="7.5703125" style="5" customWidth="1"/>
    <col min="3348" max="3348" width="8.85546875" style="5" customWidth="1"/>
    <col min="3349" max="3349" width="5.7109375" style="5" customWidth="1"/>
    <col min="3350" max="3350" width="9" style="5" customWidth="1"/>
    <col min="3351" max="3584" width="9.140625" style="5"/>
    <col min="3585" max="3585" width="7.140625" style="5" customWidth="1"/>
    <col min="3586" max="3586" width="22.85546875" style="5" customWidth="1"/>
    <col min="3587" max="3587" width="12.28515625" style="5" customWidth="1"/>
    <col min="3588" max="3589" width="13.85546875" style="5" customWidth="1"/>
    <col min="3590" max="3601" width="7.7109375" style="5" customWidth="1"/>
    <col min="3602" max="3603" width="7.5703125" style="5" customWidth="1"/>
    <col min="3604" max="3604" width="8.85546875" style="5" customWidth="1"/>
    <col min="3605" max="3605" width="5.7109375" style="5" customWidth="1"/>
    <col min="3606" max="3606" width="9" style="5" customWidth="1"/>
    <col min="3607" max="3840" width="9.140625" style="5"/>
    <col min="3841" max="3841" width="7.140625" style="5" customWidth="1"/>
    <col min="3842" max="3842" width="22.85546875" style="5" customWidth="1"/>
    <col min="3843" max="3843" width="12.28515625" style="5" customWidth="1"/>
    <col min="3844" max="3845" width="13.85546875" style="5" customWidth="1"/>
    <col min="3846" max="3857" width="7.7109375" style="5" customWidth="1"/>
    <col min="3858" max="3859" width="7.5703125" style="5" customWidth="1"/>
    <col min="3860" max="3860" width="8.85546875" style="5" customWidth="1"/>
    <col min="3861" max="3861" width="5.7109375" style="5" customWidth="1"/>
    <col min="3862" max="3862" width="9" style="5" customWidth="1"/>
    <col min="3863" max="4096" width="9.140625" style="5"/>
    <col min="4097" max="4097" width="7.140625" style="5" customWidth="1"/>
    <col min="4098" max="4098" width="22.85546875" style="5" customWidth="1"/>
    <col min="4099" max="4099" width="12.28515625" style="5" customWidth="1"/>
    <col min="4100" max="4101" width="13.85546875" style="5" customWidth="1"/>
    <col min="4102" max="4113" width="7.7109375" style="5" customWidth="1"/>
    <col min="4114" max="4115" width="7.5703125" style="5" customWidth="1"/>
    <col min="4116" max="4116" width="8.85546875" style="5" customWidth="1"/>
    <col min="4117" max="4117" width="5.7109375" style="5" customWidth="1"/>
    <col min="4118" max="4118" width="9" style="5" customWidth="1"/>
    <col min="4119" max="4352" width="9.140625" style="5"/>
    <col min="4353" max="4353" width="7.140625" style="5" customWidth="1"/>
    <col min="4354" max="4354" width="22.85546875" style="5" customWidth="1"/>
    <col min="4355" max="4355" width="12.28515625" style="5" customWidth="1"/>
    <col min="4356" max="4357" width="13.85546875" style="5" customWidth="1"/>
    <col min="4358" max="4369" width="7.7109375" style="5" customWidth="1"/>
    <col min="4370" max="4371" width="7.5703125" style="5" customWidth="1"/>
    <col min="4372" max="4372" width="8.85546875" style="5" customWidth="1"/>
    <col min="4373" max="4373" width="5.7109375" style="5" customWidth="1"/>
    <col min="4374" max="4374" width="9" style="5" customWidth="1"/>
    <col min="4375" max="4608" width="9.140625" style="5"/>
    <col min="4609" max="4609" width="7.140625" style="5" customWidth="1"/>
    <col min="4610" max="4610" width="22.85546875" style="5" customWidth="1"/>
    <col min="4611" max="4611" width="12.28515625" style="5" customWidth="1"/>
    <col min="4612" max="4613" width="13.85546875" style="5" customWidth="1"/>
    <col min="4614" max="4625" width="7.7109375" style="5" customWidth="1"/>
    <col min="4626" max="4627" width="7.5703125" style="5" customWidth="1"/>
    <col min="4628" max="4628" width="8.85546875" style="5" customWidth="1"/>
    <col min="4629" max="4629" width="5.7109375" style="5" customWidth="1"/>
    <col min="4630" max="4630" width="9" style="5" customWidth="1"/>
    <col min="4631" max="4864" width="9.140625" style="5"/>
    <col min="4865" max="4865" width="7.140625" style="5" customWidth="1"/>
    <col min="4866" max="4866" width="22.85546875" style="5" customWidth="1"/>
    <col min="4867" max="4867" width="12.28515625" style="5" customWidth="1"/>
    <col min="4868" max="4869" width="13.85546875" style="5" customWidth="1"/>
    <col min="4870" max="4881" width="7.7109375" style="5" customWidth="1"/>
    <col min="4882" max="4883" width="7.5703125" style="5" customWidth="1"/>
    <col min="4884" max="4884" width="8.85546875" style="5" customWidth="1"/>
    <col min="4885" max="4885" width="5.7109375" style="5" customWidth="1"/>
    <col min="4886" max="4886" width="9" style="5" customWidth="1"/>
    <col min="4887" max="5120" width="9.140625" style="5"/>
    <col min="5121" max="5121" width="7.140625" style="5" customWidth="1"/>
    <col min="5122" max="5122" width="22.85546875" style="5" customWidth="1"/>
    <col min="5123" max="5123" width="12.28515625" style="5" customWidth="1"/>
    <col min="5124" max="5125" width="13.85546875" style="5" customWidth="1"/>
    <col min="5126" max="5137" width="7.7109375" style="5" customWidth="1"/>
    <col min="5138" max="5139" width="7.5703125" style="5" customWidth="1"/>
    <col min="5140" max="5140" width="8.85546875" style="5" customWidth="1"/>
    <col min="5141" max="5141" width="5.7109375" style="5" customWidth="1"/>
    <col min="5142" max="5142" width="9" style="5" customWidth="1"/>
    <col min="5143" max="5376" width="9.140625" style="5"/>
    <col min="5377" max="5377" width="7.140625" style="5" customWidth="1"/>
    <col min="5378" max="5378" width="22.85546875" style="5" customWidth="1"/>
    <col min="5379" max="5379" width="12.28515625" style="5" customWidth="1"/>
    <col min="5380" max="5381" width="13.85546875" style="5" customWidth="1"/>
    <col min="5382" max="5393" width="7.7109375" style="5" customWidth="1"/>
    <col min="5394" max="5395" width="7.5703125" style="5" customWidth="1"/>
    <col min="5396" max="5396" width="8.85546875" style="5" customWidth="1"/>
    <col min="5397" max="5397" width="5.7109375" style="5" customWidth="1"/>
    <col min="5398" max="5398" width="9" style="5" customWidth="1"/>
    <col min="5399" max="5632" width="9.140625" style="5"/>
    <col min="5633" max="5633" width="7.140625" style="5" customWidth="1"/>
    <col min="5634" max="5634" width="22.85546875" style="5" customWidth="1"/>
    <col min="5635" max="5635" width="12.28515625" style="5" customWidth="1"/>
    <col min="5636" max="5637" width="13.85546875" style="5" customWidth="1"/>
    <col min="5638" max="5649" width="7.7109375" style="5" customWidth="1"/>
    <col min="5650" max="5651" width="7.5703125" style="5" customWidth="1"/>
    <col min="5652" max="5652" width="8.85546875" style="5" customWidth="1"/>
    <col min="5653" max="5653" width="5.7109375" style="5" customWidth="1"/>
    <col min="5654" max="5654" width="9" style="5" customWidth="1"/>
    <col min="5655" max="5888" width="9.140625" style="5"/>
    <col min="5889" max="5889" width="7.140625" style="5" customWidth="1"/>
    <col min="5890" max="5890" width="22.85546875" style="5" customWidth="1"/>
    <col min="5891" max="5891" width="12.28515625" style="5" customWidth="1"/>
    <col min="5892" max="5893" width="13.85546875" style="5" customWidth="1"/>
    <col min="5894" max="5905" width="7.7109375" style="5" customWidth="1"/>
    <col min="5906" max="5907" width="7.5703125" style="5" customWidth="1"/>
    <col min="5908" max="5908" width="8.85546875" style="5" customWidth="1"/>
    <col min="5909" max="5909" width="5.7109375" style="5" customWidth="1"/>
    <col min="5910" max="5910" width="9" style="5" customWidth="1"/>
    <col min="5911" max="6144" width="9.140625" style="5"/>
    <col min="6145" max="6145" width="7.140625" style="5" customWidth="1"/>
    <col min="6146" max="6146" width="22.85546875" style="5" customWidth="1"/>
    <col min="6147" max="6147" width="12.28515625" style="5" customWidth="1"/>
    <col min="6148" max="6149" width="13.85546875" style="5" customWidth="1"/>
    <col min="6150" max="6161" width="7.7109375" style="5" customWidth="1"/>
    <col min="6162" max="6163" width="7.5703125" style="5" customWidth="1"/>
    <col min="6164" max="6164" width="8.85546875" style="5" customWidth="1"/>
    <col min="6165" max="6165" width="5.7109375" style="5" customWidth="1"/>
    <col min="6166" max="6166" width="9" style="5" customWidth="1"/>
    <col min="6167" max="6400" width="9.140625" style="5"/>
    <col min="6401" max="6401" width="7.140625" style="5" customWidth="1"/>
    <col min="6402" max="6402" width="22.85546875" style="5" customWidth="1"/>
    <col min="6403" max="6403" width="12.28515625" style="5" customWidth="1"/>
    <col min="6404" max="6405" width="13.85546875" style="5" customWidth="1"/>
    <col min="6406" max="6417" width="7.7109375" style="5" customWidth="1"/>
    <col min="6418" max="6419" width="7.5703125" style="5" customWidth="1"/>
    <col min="6420" max="6420" width="8.85546875" style="5" customWidth="1"/>
    <col min="6421" max="6421" width="5.7109375" style="5" customWidth="1"/>
    <col min="6422" max="6422" width="9" style="5" customWidth="1"/>
    <col min="6423" max="6656" width="9.140625" style="5"/>
    <col min="6657" max="6657" width="7.140625" style="5" customWidth="1"/>
    <col min="6658" max="6658" width="22.85546875" style="5" customWidth="1"/>
    <col min="6659" max="6659" width="12.28515625" style="5" customWidth="1"/>
    <col min="6660" max="6661" width="13.85546875" style="5" customWidth="1"/>
    <col min="6662" max="6673" width="7.7109375" style="5" customWidth="1"/>
    <col min="6674" max="6675" width="7.5703125" style="5" customWidth="1"/>
    <col min="6676" max="6676" width="8.85546875" style="5" customWidth="1"/>
    <col min="6677" max="6677" width="5.7109375" style="5" customWidth="1"/>
    <col min="6678" max="6678" width="9" style="5" customWidth="1"/>
    <col min="6679" max="6912" width="9.140625" style="5"/>
    <col min="6913" max="6913" width="7.140625" style="5" customWidth="1"/>
    <col min="6914" max="6914" width="22.85546875" style="5" customWidth="1"/>
    <col min="6915" max="6915" width="12.28515625" style="5" customWidth="1"/>
    <col min="6916" max="6917" width="13.85546875" style="5" customWidth="1"/>
    <col min="6918" max="6929" width="7.7109375" style="5" customWidth="1"/>
    <col min="6930" max="6931" width="7.5703125" style="5" customWidth="1"/>
    <col min="6932" max="6932" width="8.85546875" style="5" customWidth="1"/>
    <col min="6933" max="6933" width="5.7109375" style="5" customWidth="1"/>
    <col min="6934" max="6934" width="9" style="5" customWidth="1"/>
    <col min="6935" max="7168" width="9.140625" style="5"/>
    <col min="7169" max="7169" width="7.140625" style="5" customWidth="1"/>
    <col min="7170" max="7170" width="22.85546875" style="5" customWidth="1"/>
    <col min="7171" max="7171" width="12.28515625" style="5" customWidth="1"/>
    <col min="7172" max="7173" width="13.85546875" style="5" customWidth="1"/>
    <col min="7174" max="7185" width="7.7109375" style="5" customWidth="1"/>
    <col min="7186" max="7187" width="7.5703125" style="5" customWidth="1"/>
    <col min="7188" max="7188" width="8.85546875" style="5" customWidth="1"/>
    <col min="7189" max="7189" width="5.7109375" style="5" customWidth="1"/>
    <col min="7190" max="7190" width="9" style="5" customWidth="1"/>
    <col min="7191" max="7424" width="9.140625" style="5"/>
    <col min="7425" max="7425" width="7.140625" style="5" customWidth="1"/>
    <col min="7426" max="7426" width="22.85546875" style="5" customWidth="1"/>
    <col min="7427" max="7427" width="12.28515625" style="5" customWidth="1"/>
    <col min="7428" max="7429" width="13.85546875" style="5" customWidth="1"/>
    <col min="7430" max="7441" width="7.7109375" style="5" customWidth="1"/>
    <col min="7442" max="7443" width="7.5703125" style="5" customWidth="1"/>
    <col min="7444" max="7444" width="8.85546875" style="5" customWidth="1"/>
    <col min="7445" max="7445" width="5.7109375" style="5" customWidth="1"/>
    <col min="7446" max="7446" width="9" style="5" customWidth="1"/>
    <col min="7447" max="7680" width="9.140625" style="5"/>
    <col min="7681" max="7681" width="7.140625" style="5" customWidth="1"/>
    <col min="7682" max="7682" width="22.85546875" style="5" customWidth="1"/>
    <col min="7683" max="7683" width="12.28515625" style="5" customWidth="1"/>
    <col min="7684" max="7685" width="13.85546875" style="5" customWidth="1"/>
    <col min="7686" max="7697" width="7.7109375" style="5" customWidth="1"/>
    <col min="7698" max="7699" width="7.5703125" style="5" customWidth="1"/>
    <col min="7700" max="7700" width="8.85546875" style="5" customWidth="1"/>
    <col min="7701" max="7701" width="5.7109375" style="5" customWidth="1"/>
    <col min="7702" max="7702" width="9" style="5" customWidth="1"/>
    <col min="7703" max="7936" width="9.140625" style="5"/>
    <col min="7937" max="7937" width="7.140625" style="5" customWidth="1"/>
    <col min="7938" max="7938" width="22.85546875" style="5" customWidth="1"/>
    <col min="7939" max="7939" width="12.28515625" style="5" customWidth="1"/>
    <col min="7940" max="7941" width="13.85546875" style="5" customWidth="1"/>
    <col min="7942" max="7953" width="7.7109375" style="5" customWidth="1"/>
    <col min="7954" max="7955" width="7.5703125" style="5" customWidth="1"/>
    <col min="7956" max="7956" width="8.85546875" style="5" customWidth="1"/>
    <col min="7957" max="7957" width="5.7109375" style="5" customWidth="1"/>
    <col min="7958" max="7958" width="9" style="5" customWidth="1"/>
    <col min="7959" max="8192" width="9.140625" style="5"/>
    <col min="8193" max="8193" width="7.140625" style="5" customWidth="1"/>
    <col min="8194" max="8194" width="22.85546875" style="5" customWidth="1"/>
    <col min="8195" max="8195" width="12.28515625" style="5" customWidth="1"/>
    <col min="8196" max="8197" width="13.85546875" style="5" customWidth="1"/>
    <col min="8198" max="8209" width="7.7109375" style="5" customWidth="1"/>
    <col min="8210" max="8211" width="7.5703125" style="5" customWidth="1"/>
    <col min="8212" max="8212" width="8.85546875" style="5" customWidth="1"/>
    <col min="8213" max="8213" width="5.7109375" style="5" customWidth="1"/>
    <col min="8214" max="8214" width="9" style="5" customWidth="1"/>
    <col min="8215" max="8448" width="9.140625" style="5"/>
    <col min="8449" max="8449" width="7.140625" style="5" customWidth="1"/>
    <col min="8450" max="8450" width="22.85546875" style="5" customWidth="1"/>
    <col min="8451" max="8451" width="12.28515625" style="5" customWidth="1"/>
    <col min="8452" max="8453" width="13.85546875" style="5" customWidth="1"/>
    <col min="8454" max="8465" width="7.7109375" style="5" customWidth="1"/>
    <col min="8466" max="8467" width="7.5703125" style="5" customWidth="1"/>
    <col min="8468" max="8468" width="8.85546875" style="5" customWidth="1"/>
    <col min="8469" max="8469" width="5.7109375" style="5" customWidth="1"/>
    <col min="8470" max="8470" width="9" style="5" customWidth="1"/>
    <col min="8471" max="8704" width="9.140625" style="5"/>
    <col min="8705" max="8705" width="7.140625" style="5" customWidth="1"/>
    <col min="8706" max="8706" width="22.85546875" style="5" customWidth="1"/>
    <col min="8707" max="8707" width="12.28515625" style="5" customWidth="1"/>
    <col min="8708" max="8709" width="13.85546875" style="5" customWidth="1"/>
    <col min="8710" max="8721" width="7.7109375" style="5" customWidth="1"/>
    <col min="8722" max="8723" width="7.5703125" style="5" customWidth="1"/>
    <col min="8724" max="8724" width="8.85546875" style="5" customWidth="1"/>
    <col min="8725" max="8725" width="5.7109375" style="5" customWidth="1"/>
    <col min="8726" max="8726" width="9" style="5" customWidth="1"/>
    <col min="8727" max="8960" width="9.140625" style="5"/>
    <col min="8961" max="8961" width="7.140625" style="5" customWidth="1"/>
    <col min="8962" max="8962" width="22.85546875" style="5" customWidth="1"/>
    <col min="8963" max="8963" width="12.28515625" style="5" customWidth="1"/>
    <col min="8964" max="8965" width="13.85546875" style="5" customWidth="1"/>
    <col min="8966" max="8977" width="7.7109375" style="5" customWidth="1"/>
    <col min="8978" max="8979" width="7.5703125" style="5" customWidth="1"/>
    <col min="8980" max="8980" width="8.85546875" style="5" customWidth="1"/>
    <col min="8981" max="8981" width="5.7109375" style="5" customWidth="1"/>
    <col min="8982" max="8982" width="9" style="5" customWidth="1"/>
    <col min="8983" max="9216" width="9.140625" style="5"/>
    <col min="9217" max="9217" width="7.140625" style="5" customWidth="1"/>
    <col min="9218" max="9218" width="22.85546875" style="5" customWidth="1"/>
    <col min="9219" max="9219" width="12.28515625" style="5" customWidth="1"/>
    <col min="9220" max="9221" width="13.85546875" style="5" customWidth="1"/>
    <col min="9222" max="9233" width="7.7109375" style="5" customWidth="1"/>
    <col min="9234" max="9235" width="7.5703125" style="5" customWidth="1"/>
    <col min="9236" max="9236" width="8.85546875" style="5" customWidth="1"/>
    <col min="9237" max="9237" width="5.7109375" style="5" customWidth="1"/>
    <col min="9238" max="9238" width="9" style="5" customWidth="1"/>
    <col min="9239" max="9472" width="9.140625" style="5"/>
    <col min="9473" max="9473" width="7.140625" style="5" customWidth="1"/>
    <col min="9474" max="9474" width="22.85546875" style="5" customWidth="1"/>
    <col min="9475" max="9475" width="12.28515625" style="5" customWidth="1"/>
    <col min="9476" max="9477" width="13.85546875" style="5" customWidth="1"/>
    <col min="9478" max="9489" width="7.7109375" style="5" customWidth="1"/>
    <col min="9490" max="9491" width="7.5703125" style="5" customWidth="1"/>
    <col min="9492" max="9492" width="8.85546875" style="5" customWidth="1"/>
    <col min="9493" max="9493" width="5.7109375" style="5" customWidth="1"/>
    <col min="9494" max="9494" width="9" style="5" customWidth="1"/>
    <col min="9495" max="9728" width="9.140625" style="5"/>
    <col min="9729" max="9729" width="7.140625" style="5" customWidth="1"/>
    <col min="9730" max="9730" width="22.85546875" style="5" customWidth="1"/>
    <col min="9731" max="9731" width="12.28515625" style="5" customWidth="1"/>
    <col min="9732" max="9733" width="13.85546875" style="5" customWidth="1"/>
    <col min="9734" max="9745" width="7.7109375" style="5" customWidth="1"/>
    <col min="9746" max="9747" width="7.5703125" style="5" customWidth="1"/>
    <col min="9748" max="9748" width="8.85546875" style="5" customWidth="1"/>
    <col min="9749" max="9749" width="5.7109375" style="5" customWidth="1"/>
    <col min="9750" max="9750" width="9" style="5" customWidth="1"/>
    <col min="9751" max="9984" width="9.140625" style="5"/>
    <col min="9985" max="9985" width="7.140625" style="5" customWidth="1"/>
    <col min="9986" max="9986" width="22.85546875" style="5" customWidth="1"/>
    <col min="9987" max="9987" width="12.28515625" style="5" customWidth="1"/>
    <col min="9988" max="9989" width="13.85546875" style="5" customWidth="1"/>
    <col min="9990" max="10001" width="7.7109375" style="5" customWidth="1"/>
    <col min="10002" max="10003" width="7.5703125" style="5" customWidth="1"/>
    <col min="10004" max="10004" width="8.85546875" style="5" customWidth="1"/>
    <col min="10005" max="10005" width="5.7109375" style="5" customWidth="1"/>
    <col min="10006" max="10006" width="9" style="5" customWidth="1"/>
    <col min="10007" max="10240" width="9.140625" style="5"/>
    <col min="10241" max="10241" width="7.140625" style="5" customWidth="1"/>
    <col min="10242" max="10242" width="22.85546875" style="5" customWidth="1"/>
    <col min="10243" max="10243" width="12.28515625" style="5" customWidth="1"/>
    <col min="10244" max="10245" width="13.85546875" style="5" customWidth="1"/>
    <col min="10246" max="10257" width="7.7109375" style="5" customWidth="1"/>
    <col min="10258" max="10259" width="7.5703125" style="5" customWidth="1"/>
    <col min="10260" max="10260" width="8.85546875" style="5" customWidth="1"/>
    <col min="10261" max="10261" width="5.7109375" style="5" customWidth="1"/>
    <col min="10262" max="10262" width="9" style="5" customWidth="1"/>
    <col min="10263" max="10496" width="9.140625" style="5"/>
    <col min="10497" max="10497" width="7.140625" style="5" customWidth="1"/>
    <col min="10498" max="10498" width="22.85546875" style="5" customWidth="1"/>
    <col min="10499" max="10499" width="12.28515625" style="5" customWidth="1"/>
    <col min="10500" max="10501" width="13.85546875" style="5" customWidth="1"/>
    <col min="10502" max="10513" width="7.7109375" style="5" customWidth="1"/>
    <col min="10514" max="10515" width="7.5703125" style="5" customWidth="1"/>
    <col min="10516" max="10516" width="8.85546875" style="5" customWidth="1"/>
    <col min="10517" max="10517" width="5.7109375" style="5" customWidth="1"/>
    <col min="10518" max="10518" width="9" style="5" customWidth="1"/>
    <col min="10519" max="10752" width="9.140625" style="5"/>
    <col min="10753" max="10753" width="7.140625" style="5" customWidth="1"/>
    <col min="10754" max="10754" width="22.85546875" style="5" customWidth="1"/>
    <col min="10755" max="10755" width="12.28515625" style="5" customWidth="1"/>
    <col min="10756" max="10757" width="13.85546875" style="5" customWidth="1"/>
    <col min="10758" max="10769" width="7.7109375" style="5" customWidth="1"/>
    <col min="10770" max="10771" width="7.5703125" style="5" customWidth="1"/>
    <col min="10772" max="10772" width="8.85546875" style="5" customWidth="1"/>
    <col min="10773" max="10773" width="5.7109375" style="5" customWidth="1"/>
    <col min="10774" max="10774" width="9" style="5" customWidth="1"/>
    <col min="10775" max="11008" width="9.140625" style="5"/>
    <col min="11009" max="11009" width="7.140625" style="5" customWidth="1"/>
    <col min="11010" max="11010" width="22.85546875" style="5" customWidth="1"/>
    <col min="11011" max="11011" width="12.28515625" style="5" customWidth="1"/>
    <col min="11012" max="11013" width="13.85546875" style="5" customWidth="1"/>
    <col min="11014" max="11025" width="7.7109375" style="5" customWidth="1"/>
    <col min="11026" max="11027" width="7.5703125" style="5" customWidth="1"/>
    <col min="11028" max="11028" width="8.85546875" style="5" customWidth="1"/>
    <col min="11029" max="11029" width="5.7109375" style="5" customWidth="1"/>
    <col min="11030" max="11030" width="9" style="5" customWidth="1"/>
    <col min="11031" max="11264" width="9.140625" style="5"/>
    <col min="11265" max="11265" width="7.140625" style="5" customWidth="1"/>
    <col min="11266" max="11266" width="22.85546875" style="5" customWidth="1"/>
    <col min="11267" max="11267" width="12.28515625" style="5" customWidth="1"/>
    <col min="11268" max="11269" width="13.85546875" style="5" customWidth="1"/>
    <col min="11270" max="11281" width="7.7109375" style="5" customWidth="1"/>
    <col min="11282" max="11283" width="7.5703125" style="5" customWidth="1"/>
    <col min="11284" max="11284" width="8.85546875" style="5" customWidth="1"/>
    <col min="11285" max="11285" width="5.7109375" style="5" customWidth="1"/>
    <col min="11286" max="11286" width="9" style="5" customWidth="1"/>
    <col min="11287" max="11520" width="9.140625" style="5"/>
    <col min="11521" max="11521" width="7.140625" style="5" customWidth="1"/>
    <col min="11522" max="11522" width="22.85546875" style="5" customWidth="1"/>
    <col min="11523" max="11523" width="12.28515625" style="5" customWidth="1"/>
    <col min="11524" max="11525" width="13.85546875" style="5" customWidth="1"/>
    <col min="11526" max="11537" width="7.7109375" style="5" customWidth="1"/>
    <col min="11538" max="11539" width="7.5703125" style="5" customWidth="1"/>
    <col min="11540" max="11540" width="8.85546875" style="5" customWidth="1"/>
    <col min="11541" max="11541" width="5.7109375" style="5" customWidth="1"/>
    <col min="11542" max="11542" width="9" style="5" customWidth="1"/>
    <col min="11543" max="11776" width="9.140625" style="5"/>
    <col min="11777" max="11777" width="7.140625" style="5" customWidth="1"/>
    <col min="11778" max="11778" width="22.85546875" style="5" customWidth="1"/>
    <col min="11779" max="11779" width="12.28515625" style="5" customWidth="1"/>
    <col min="11780" max="11781" width="13.85546875" style="5" customWidth="1"/>
    <col min="11782" max="11793" width="7.7109375" style="5" customWidth="1"/>
    <col min="11794" max="11795" width="7.5703125" style="5" customWidth="1"/>
    <col min="11796" max="11796" width="8.85546875" style="5" customWidth="1"/>
    <col min="11797" max="11797" width="5.7109375" style="5" customWidth="1"/>
    <col min="11798" max="11798" width="9" style="5" customWidth="1"/>
    <col min="11799" max="12032" width="9.140625" style="5"/>
    <col min="12033" max="12033" width="7.140625" style="5" customWidth="1"/>
    <col min="12034" max="12034" width="22.85546875" style="5" customWidth="1"/>
    <col min="12035" max="12035" width="12.28515625" style="5" customWidth="1"/>
    <col min="12036" max="12037" width="13.85546875" style="5" customWidth="1"/>
    <col min="12038" max="12049" width="7.7109375" style="5" customWidth="1"/>
    <col min="12050" max="12051" width="7.5703125" style="5" customWidth="1"/>
    <col min="12052" max="12052" width="8.85546875" style="5" customWidth="1"/>
    <col min="12053" max="12053" width="5.7109375" style="5" customWidth="1"/>
    <col min="12054" max="12054" width="9" style="5" customWidth="1"/>
    <col min="12055" max="12288" width="9.140625" style="5"/>
    <col min="12289" max="12289" width="7.140625" style="5" customWidth="1"/>
    <col min="12290" max="12290" width="22.85546875" style="5" customWidth="1"/>
    <col min="12291" max="12291" width="12.28515625" style="5" customWidth="1"/>
    <col min="12292" max="12293" width="13.85546875" style="5" customWidth="1"/>
    <col min="12294" max="12305" width="7.7109375" style="5" customWidth="1"/>
    <col min="12306" max="12307" width="7.5703125" style="5" customWidth="1"/>
    <col min="12308" max="12308" width="8.85546875" style="5" customWidth="1"/>
    <col min="12309" max="12309" width="5.7109375" style="5" customWidth="1"/>
    <col min="12310" max="12310" width="9" style="5" customWidth="1"/>
    <col min="12311" max="12544" width="9.140625" style="5"/>
    <col min="12545" max="12545" width="7.140625" style="5" customWidth="1"/>
    <col min="12546" max="12546" width="22.85546875" style="5" customWidth="1"/>
    <col min="12547" max="12547" width="12.28515625" style="5" customWidth="1"/>
    <col min="12548" max="12549" width="13.85546875" style="5" customWidth="1"/>
    <col min="12550" max="12561" width="7.7109375" style="5" customWidth="1"/>
    <col min="12562" max="12563" width="7.5703125" style="5" customWidth="1"/>
    <col min="12564" max="12564" width="8.85546875" style="5" customWidth="1"/>
    <col min="12565" max="12565" width="5.7109375" style="5" customWidth="1"/>
    <col min="12566" max="12566" width="9" style="5" customWidth="1"/>
    <col min="12567" max="12800" width="9.140625" style="5"/>
    <col min="12801" max="12801" width="7.140625" style="5" customWidth="1"/>
    <col min="12802" max="12802" width="22.85546875" style="5" customWidth="1"/>
    <col min="12803" max="12803" width="12.28515625" style="5" customWidth="1"/>
    <col min="12804" max="12805" width="13.85546875" style="5" customWidth="1"/>
    <col min="12806" max="12817" width="7.7109375" style="5" customWidth="1"/>
    <col min="12818" max="12819" width="7.5703125" style="5" customWidth="1"/>
    <col min="12820" max="12820" width="8.85546875" style="5" customWidth="1"/>
    <col min="12821" max="12821" width="5.7109375" style="5" customWidth="1"/>
    <col min="12822" max="12822" width="9" style="5" customWidth="1"/>
    <col min="12823" max="13056" width="9.140625" style="5"/>
    <col min="13057" max="13057" width="7.140625" style="5" customWidth="1"/>
    <col min="13058" max="13058" width="22.85546875" style="5" customWidth="1"/>
    <col min="13059" max="13059" width="12.28515625" style="5" customWidth="1"/>
    <col min="13060" max="13061" width="13.85546875" style="5" customWidth="1"/>
    <col min="13062" max="13073" width="7.7109375" style="5" customWidth="1"/>
    <col min="13074" max="13075" width="7.5703125" style="5" customWidth="1"/>
    <col min="13076" max="13076" width="8.85546875" style="5" customWidth="1"/>
    <col min="13077" max="13077" width="5.7109375" style="5" customWidth="1"/>
    <col min="13078" max="13078" width="9" style="5" customWidth="1"/>
    <col min="13079" max="13312" width="9.140625" style="5"/>
    <col min="13313" max="13313" width="7.140625" style="5" customWidth="1"/>
    <col min="13314" max="13314" width="22.85546875" style="5" customWidth="1"/>
    <col min="13315" max="13315" width="12.28515625" style="5" customWidth="1"/>
    <col min="13316" max="13317" width="13.85546875" style="5" customWidth="1"/>
    <col min="13318" max="13329" width="7.7109375" style="5" customWidth="1"/>
    <col min="13330" max="13331" width="7.5703125" style="5" customWidth="1"/>
    <col min="13332" max="13332" width="8.85546875" style="5" customWidth="1"/>
    <col min="13333" max="13333" width="5.7109375" style="5" customWidth="1"/>
    <col min="13334" max="13334" width="9" style="5" customWidth="1"/>
    <col min="13335" max="13568" width="9.140625" style="5"/>
    <col min="13569" max="13569" width="7.140625" style="5" customWidth="1"/>
    <col min="13570" max="13570" width="22.85546875" style="5" customWidth="1"/>
    <col min="13571" max="13571" width="12.28515625" style="5" customWidth="1"/>
    <col min="13572" max="13573" width="13.85546875" style="5" customWidth="1"/>
    <col min="13574" max="13585" width="7.7109375" style="5" customWidth="1"/>
    <col min="13586" max="13587" width="7.5703125" style="5" customWidth="1"/>
    <col min="13588" max="13588" width="8.85546875" style="5" customWidth="1"/>
    <col min="13589" max="13589" width="5.7109375" style="5" customWidth="1"/>
    <col min="13590" max="13590" width="9" style="5" customWidth="1"/>
    <col min="13591" max="13824" width="9.140625" style="5"/>
    <col min="13825" max="13825" width="7.140625" style="5" customWidth="1"/>
    <col min="13826" max="13826" width="22.85546875" style="5" customWidth="1"/>
    <col min="13827" max="13827" width="12.28515625" style="5" customWidth="1"/>
    <col min="13828" max="13829" width="13.85546875" style="5" customWidth="1"/>
    <col min="13830" max="13841" width="7.7109375" style="5" customWidth="1"/>
    <col min="13842" max="13843" width="7.5703125" style="5" customWidth="1"/>
    <col min="13844" max="13844" width="8.85546875" style="5" customWidth="1"/>
    <col min="13845" max="13845" width="5.7109375" style="5" customWidth="1"/>
    <col min="13846" max="13846" width="9" style="5" customWidth="1"/>
    <col min="13847" max="14080" width="9.140625" style="5"/>
    <col min="14081" max="14081" width="7.140625" style="5" customWidth="1"/>
    <col min="14082" max="14082" width="22.85546875" style="5" customWidth="1"/>
    <col min="14083" max="14083" width="12.28515625" style="5" customWidth="1"/>
    <col min="14084" max="14085" width="13.85546875" style="5" customWidth="1"/>
    <col min="14086" max="14097" width="7.7109375" style="5" customWidth="1"/>
    <col min="14098" max="14099" width="7.5703125" style="5" customWidth="1"/>
    <col min="14100" max="14100" width="8.85546875" style="5" customWidth="1"/>
    <col min="14101" max="14101" width="5.7109375" style="5" customWidth="1"/>
    <col min="14102" max="14102" width="9" style="5" customWidth="1"/>
    <col min="14103" max="14336" width="9.140625" style="5"/>
    <col min="14337" max="14337" width="7.140625" style="5" customWidth="1"/>
    <col min="14338" max="14338" width="22.85546875" style="5" customWidth="1"/>
    <col min="14339" max="14339" width="12.28515625" style="5" customWidth="1"/>
    <col min="14340" max="14341" width="13.85546875" style="5" customWidth="1"/>
    <col min="14342" max="14353" width="7.7109375" style="5" customWidth="1"/>
    <col min="14354" max="14355" width="7.5703125" style="5" customWidth="1"/>
    <col min="14356" max="14356" width="8.85546875" style="5" customWidth="1"/>
    <col min="14357" max="14357" width="5.7109375" style="5" customWidth="1"/>
    <col min="14358" max="14358" width="9" style="5" customWidth="1"/>
    <col min="14359" max="14592" width="9.140625" style="5"/>
    <col min="14593" max="14593" width="7.140625" style="5" customWidth="1"/>
    <col min="14594" max="14594" width="22.85546875" style="5" customWidth="1"/>
    <col min="14595" max="14595" width="12.28515625" style="5" customWidth="1"/>
    <col min="14596" max="14597" width="13.85546875" style="5" customWidth="1"/>
    <col min="14598" max="14609" width="7.7109375" style="5" customWidth="1"/>
    <col min="14610" max="14611" width="7.5703125" style="5" customWidth="1"/>
    <col min="14612" max="14612" width="8.85546875" style="5" customWidth="1"/>
    <col min="14613" max="14613" width="5.7109375" style="5" customWidth="1"/>
    <col min="14614" max="14614" width="9" style="5" customWidth="1"/>
    <col min="14615" max="14848" width="9.140625" style="5"/>
    <col min="14849" max="14849" width="7.140625" style="5" customWidth="1"/>
    <col min="14850" max="14850" width="22.85546875" style="5" customWidth="1"/>
    <col min="14851" max="14851" width="12.28515625" style="5" customWidth="1"/>
    <col min="14852" max="14853" width="13.85546875" style="5" customWidth="1"/>
    <col min="14854" max="14865" width="7.7109375" style="5" customWidth="1"/>
    <col min="14866" max="14867" width="7.5703125" style="5" customWidth="1"/>
    <col min="14868" max="14868" width="8.85546875" style="5" customWidth="1"/>
    <col min="14869" max="14869" width="5.7109375" style="5" customWidth="1"/>
    <col min="14870" max="14870" width="9" style="5" customWidth="1"/>
    <col min="14871" max="15104" width="9.140625" style="5"/>
    <col min="15105" max="15105" width="7.140625" style="5" customWidth="1"/>
    <col min="15106" max="15106" width="22.85546875" style="5" customWidth="1"/>
    <col min="15107" max="15107" width="12.28515625" style="5" customWidth="1"/>
    <col min="15108" max="15109" width="13.85546875" style="5" customWidth="1"/>
    <col min="15110" max="15121" width="7.7109375" style="5" customWidth="1"/>
    <col min="15122" max="15123" width="7.5703125" style="5" customWidth="1"/>
    <col min="15124" max="15124" width="8.85546875" style="5" customWidth="1"/>
    <col min="15125" max="15125" width="5.7109375" style="5" customWidth="1"/>
    <col min="15126" max="15126" width="9" style="5" customWidth="1"/>
    <col min="15127" max="15360" width="9.140625" style="5"/>
    <col min="15361" max="15361" width="7.140625" style="5" customWidth="1"/>
    <col min="15362" max="15362" width="22.85546875" style="5" customWidth="1"/>
    <col min="15363" max="15363" width="12.28515625" style="5" customWidth="1"/>
    <col min="15364" max="15365" width="13.85546875" style="5" customWidth="1"/>
    <col min="15366" max="15377" width="7.7109375" style="5" customWidth="1"/>
    <col min="15378" max="15379" width="7.5703125" style="5" customWidth="1"/>
    <col min="15380" max="15380" width="8.85546875" style="5" customWidth="1"/>
    <col min="15381" max="15381" width="5.7109375" style="5" customWidth="1"/>
    <col min="15382" max="15382" width="9" style="5" customWidth="1"/>
    <col min="15383" max="15616" width="9.140625" style="5"/>
    <col min="15617" max="15617" width="7.140625" style="5" customWidth="1"/>
    <col min="15618" max="15618" width="22.85546875" style="5" customWidth="1"/>
    <col min="15619" max="15619" width="12.28515625" style="5" customWidth="1"/>
    <col min="15620" max="15621" width="13.85546875" style="5" customWidth="1"/>
    <col min="15622" max="15633" width="7.7109375" style="5" customWidth="1"/>
    <col min="15634" max="15635" width="7.5703125" style="5" customWidth="1"/>
    <col min="15636" max="15636" width="8.85546875" style="5" customWidth="1"/>
    <col min="15637" max="15637" width="5.7109375" style="5" customWidth="1"/>
    <col min="15638" max="15638" width="9" style="5" customWidth="1"/>
    <col min="15639" max="15872" width="9.140625" style="5"/>
    <col min="15873" max="15873" width="7.140625" style="5" customWidth="1"/>
    <col min="15874" max="15874" width="22.85546875" style="5" customWidth="1"/>
    <col min="15875" max="15875" width="12.28515625" style="5" customWidth="1"/>
    <col min="15876" max="15877" width="13.85546875" style="5" customWidth="1"/>
    <col min="15878" max="15889" width="7.7109375" style="5" customWidth="1"/>
    <col min="15890" max="15891" width="7.5703125" style="5" customWidth="1"/>
    <col min="15892" max="15892" width="8.85546875" style="5" customWidth="1"/>
    <col min="15893" max="15893" width="5.7109375" style="5" customWidth="1"/>
    <col min="15894" max="15894" width="9" style="5" customWidth="1"/>
    <col min="15895" max="16128" width="9.140625" style="5"/>
    <col min="16129" max="16129" width="7.140625" style="5" customWidth="1"/>
    <col min="16130" max="16130" width="22.85546875" style="5" customWidth="1"/>
    <col min="16131" max="16131" width="12.28515625" style="5" customWidth="1"/>
    <col min="16132" max="16133" width="13.85546875" style="5" customWidth="1"/>
    <col min="16134" max="16145" width="7.7109375" style="5" customWidth="1"/>
    <col min="16146" max="16147" width="7.5703125" style="5" customWidth="1"/>
    <col min="16148" max="16148" width="8.85546875" style="5" customWidth="1"/>
    <col min="16149" max="16149" width="5.7109375" style="5" customWidth="1"/>
    <col min="16150" max="16150" width="9" style="5" customWidth="1"/>
    <col min="16151" max="16384" width="9.140625" style="5"/>
  </cols>
  <sheetData>
    <row r="1" spans="1:22" s="1" customFormat="1" ht="12" x14ac:dyDescent="0.2">
      <c r="V1" s="2" t="s">
        <v>29</v>
      </c>
    </row>
    <row r="2" spans="1:22" s="1" customFormat="1" ht="24" customHeight="1" x14ac:dyDescent="0.2">
      <c r="T2" s="391" t="s">
        <v>1</v>
      </c>
      <c r="U2" s="391"/>
      <c r="V2" s="391"/>
    </row>
    <row r="3" spans="1:22" s="1" customFormat="1" ht="12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</row>
    <row r="4" spans="1:22" s="1" customFormat="1" ht="12" x14ac:dyDescent="0.2">
      <c r="G4" s="2"/>
      <c r="H4" s="43"/>
      <c r="I4" s="17"/>
      <c r="J4" s="43"/>
      <c r="V4" s="41" t="s">
        <v>838</v>
      </c>
    </row>
    <row r="5" spans="1:22" ht="11.25" customHeight="1" x14ac:dyDescent="0.25">
      <c r="V5" s="41" t="s">
        <v>839</v>
      </c>
    </row>
    <row r="6" spans="1:22" s="1" customFormat="1" ht="12" x14ac:dyDescent="0.2">
      <c r="F6" s="2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18"/>
      <c r="V6" s="41"/>
    </row>
    <row r="7" spans="1:22" s="1" customFormat="1" ht="12" x14ac:dyDescent="0.2">
      <c r="F7" s="2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V7" s="42" t="s">
        <v>831</v>
      </c>
    </row>
    <row r="8" spans="1:22" s="1" customFormat="1" ht="12" x14ac:dyDescent="0.2">
      <c r="F8" s="2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V8" s="41"/>
    </row>
    <row r="9" spans="1:22" s="1" customFormat="1" ht="12" x14ac:dyDescent="0.2">
      <c r="F9" s="2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V9" s="41" t="s">
        <v>832</v>
      </c>
    </row>
    <row r="10" spans="1:22" s="1" customFormat="1" ht="12" x14ac:dyDescent="0.2">
      <c r="F10" s="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V10" s="41" t="s">
        <v>783</v>
      </c>
    </row>
    <row r="11" spans="1:22" s="1" customFormat="1" ht="12" x14ac:dyDescent="0.2">
      <c r="F11" s="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1:22" s="78" customFormat="1" ht="12" x14ac:dyDescent="0.2">
      <c r="A12" s="426" t="s">
        <v>30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</row>
    <row r="13" spans="1:22" s="78" customFormat="1" ht="12" x14ac:dyDescent="0.2">
      <c r="G13" s="79" t="s">
        <v>790</v>
      </c>
      <c r="H13" s="80" t="s">
        <v>786</v>
      </c>
      <c r="I13" s="81" t="s">
        <v>799</v>
      </c>
      <c r="J13" s="80" t="s">
        <v>813</v>
      </c>
      <c r="K13" s="78" t="s">
        <v>792</v>
      </c>
    </row>
    <row r="14" spans="1:22" s="74" customFormat="1" ht="11.25" customHeight="1" x14ac:dyDescent="0.25"/>
    <row r="15" spans="1:22" s="78" customFormat="1" ht="12" x14ac:dyDescent="0.2">
      <c r="F15" s="79" t="s">
        <v>793</v>
      </c>
      <c r="G15" s="427" t="s">
        <v>841</v>
      </c>
      <c r="H15" s="427"/>
      <c r="I15" s="427"/>
      <c r="J15" s="427"/>
      <c r="K15" s="427"/>
      <c r="L15" s="427"/>
      <c r="M15" s="427"/>
      <c r="N15" s="427"/>
      <c r="O15" s="427"/>
      <c r="P15" s="427"/>
      <c r="Q15" s="82"/>
    </row>
    <row r="16" spans="1:22" s="76" customFormat="1" ht="12.75" customHeight="1" x14ac:dyDescent="0.2">
      <c r="G16" s="397" t="s">
        <v>794</v>
      </c>
      <c r="H16" s="397"/>
      <c r="I16" s="397"/>
      <c r="J16" s="397"/>
      <c r="K16" s="397"/>
      <c r="L16" s="397"/>
      <c r="M16" s="397"/>
      <c r="N16" s="397"/>
      <c r="O16" s="397"/>
      <c r="P16" s="397"/>
      <c r="Q16" s="77"/>
    </row>
    <row r="17" spans="1:22" s="74" customFormat="1" ht="11.25" customHeight="1" x14ac:dyDescent="0.25"/>
    <row r="18" spans="1:22" s="78" customFormat="1" ht="12" x14ac:dyDescent="0.2">
      <c r="I18" s="79" t="s">
        <v>795</v>
      </c>
      <c r="J18" s="80" t="s">
        <v>813</v>
      </c>
      <c r="K18" s="78" t="s">
        <v>796</v>
      </c>
    </row>
    <row r="19" spans="1:22" s="74" customFormat="1" ht="11.25" customHeight="1" x14ac:dyDescent="0.25"/>
    <row r="20" spans="1:22" s="78" customFormat="1" ht="23.25" customHeight="1" x14ac:dyDescent="0.2">
      <c r="G20" s="79" t="s">
        <v>797</v>
      </c>
      <c r="H20" s="425" t="s">
        <v>840</v>
      </c>
      <c r="I20" s="425"/>
      <c r="J20" s="425"/>
      <c r="K20" s="425"/>
      <c r="L20" s="425"/>
      <c r="M20" s="425"/>
      <c r="N20" s="425"/>
      <c r="O20" s="425"/>
      <c r="P20" s="425"/>
      <c r="Q20" s="425"/>
    </row>
    <row r="21" spans="1:22" s="76" customFormat="1" ht="12.75" customHeight="1" x14ac:dyDescent="0.2">
      <c r="H21" s="397" t="s">
        <v>798</v>
      </c>
      <c r="I21" s="397"/>
      <c r="J21" s="397"/>
      <c r="K21" s="397"/>
      <c r="L21" s="397"/>
      <c r="M21" s="397"/>
      <c r="N21" s="397"/>
      <c r="O21" s="397"/>
      <c r="P21" s="397"/>
      <c r="Q21" s="397"/>
    </row>
    <row r="22" spans="1:22" ht="11.25" customHeight="1" x14ac:dyDescent="0.25"/>
    <row r="23" spans="1:22" s="7" customFormat="1" ht="60" customHeight="1" x14ac:dyDescent="0.2">
      <c r="A23" s="411" t="s">
        <v>3</v>
      </c>
      <c r="B23" s="411" t="s">
        <v>4</v>
      </c>
      <c r="C23" s="411" t="s">
        <v>5</v>
      </c>
      <c r="D23" s="411" t="s">
        <v>31</v>
      </c>
      <c r="E23" s="411" t="s">
        <v>818</v>
      </c>
      <c r="F23" s="431" t="s">
        <v>819</v>
      </c>
      <c r="G23" s="432"/>
      <c r="H23" s="431" t="s">
        <v>820</v>
      </c>
      <c r="I23" s="433"/>
      <c r="J23" s="433"/>
      <c r="K23" s="433"/>
      <c r="L23" s="433"/>
      <c r="M23" s="433"/>
      <c r="N23" s="433"/>
      <c r="O23" s="433"/>
      <c r="P23" s="433"/>
      <c r="Q23" s="432"/>
      <c r="R23" s="431" t="s">
        <v>32</v>
      </c>
      <c r="S23" s="432"/>
      <c r="T23" s="418" t="s">
        <v>33</v>
      </c>
      <c r="U23" s="420"/>
      <c r="V23" s="411" t="s">
        <v>9</v>
      </c>
    </row>
    <row r="24" spans="1:22" s="7" customFormat="1" ht="15" customHeight="1" x14ac:dyDescent="0.2">
      <c r="A24" s="412"/>
      <c r="B24" s="412"/>
      <c r="C24" s="412"/>
      <c r="D24" s="412"/>
      <c r="E24" s="412"/>
      <c r="F24" s="429" t="s">
        <v>34</v>
      </c>
      <c r="G24" s="429" t="s">
        <v>35</v>
      </c>
      <c r="H24" s="431" t="s">
        <v>10</v>
      </c>
      <c r="I24" s="432"/>
      <c r="J24" s="431" t="s">
        <v>11</v>
      </c>
      <c r="K24" s="432"/>
      <c r="L24" s="431" t="s">
        <v>12</v>
      </c>
      <c r="M24" s="432"/>
      <c r="N24" s="431" t="s">
        <v>13</v>
      </c>
      <c r="O24" s="432"/>
      <c r="P24" s="431" t="s">
        <v>14</v>
      </c>
      <c r="Q24" s="432"/>
      <c r="R24" s="429" t="s">
        <v>34</v>
      </c>
      <c r="S24" s="429" t="s">
        <v>35</v>
      </c>
      <c r="T24" s="421"/>
      <c r="U24" s="423"/>
      <c r="V24" s="412"/>
    </row>
    <row r="25" spans="1:22" s="7" customFormat="1" ht="78" customHeight="1" x14ac:dyDescent="0.2">
      <c r="A25" s="413"/>
      <c r="B25" s="413"/>
      <c r="C25" s="413"/>
      <c r="D25" s="413"/>
      <c r="E25" s="421"/>
      <c r="F25" s="430"/>
      <c r="G25" s="430"/>
      <c r="H25" s="19" t="s">
        <v>17</v>
      </c>
      <c r="I25" s="19" t="s">
        <v>18</v>
      </c>
      <c r="J25" s="19" t="s">
        <v>17</v>
      </c>
      <c r="K25" s="19" t="s">
        <v>18</v>
      </c>
      <c r="L25" s="19" t="s">
        <v>17</v>
      </c>
      <c r="M25" s="19" t="s">
        <v>18</v>
      </c>
      <c r="N25" s="19" t="s">
        <v>17</v>
      </c>
      <c r="O25" s="19" t="s">
        <v>18</v>
      </c>
      <c r="P25" s="19" t="s">
        <v>17</v>
      </c>
      <c r="Q25" s="19" t="s">
        <v>18</v>
      </c>
      <c r="R25" s="430"/>
      <c r="S25" s="430"/>
      <c r="T25" s="20" t="s">
        <v>36</v>
      </c>
      <c r="U25" s="20" t="s">
        <v>16</v>
      </c>
      <c r="V25" s="413"/>
    </row>
    <row r="26" spans="1:22" s="7" customFormat="1" ht="11.25" x14ac:dyDescent="0.2">
      <c r="A26" s="16">
        <v>1</v>
      </c>
      <c r="B26" s="16">
        <v>2</v>
      </c>
      <c r="C26" s="16">
        <v>3</v>
      </c>
      <c r="D26" s="16">
        <v>4</v>
      </c>
      <c r="E26" s="16">
        <v>5</v>
      </c>
      <c r="F26" s="16">
        <v>6</v>
      </c>
      <c r="G26" s="16">
        <v>7</v>
      </c>
      <c r="H26" s="16">
        <v>8</v>
      </c>
      <c r="I26" s="16">
        <v>9</v>
      </c>
      <c r="J26" s="16">
        <v>10</v>
      </c>
      <c r="K26" s="16">
        <v>11</v>
      </c>
      <c r="L26" s="16">
        <v>12</v>
      </c>
      <c r="M26" s="16">
        <v>13</v>
      </c>
      <c r="N26" s="16">
        <v>14</v>
      </c>
      <c r="O26" s="16">
        <v>15</v>
      </c>
      <c r="P26" s="16">
        <v>16</v>
      </c>
      <c r="Q26" s="16">
        <v>17</v>
      </c>
      <c r="R26" s="16">
        <v>18</v>
      </c>
      <c r="S26" s="16">
        <v>19</v>
      </c>
      <c r="T26" s="16">
        <v>20</v>
      </c>
      <c r="U26" s="16">
        <v>21</v>
      </c>
      <c r="V26" s="16">
        <v>22</v>
      </c>
    </row>
    <row r="27" spans="1:22" s="7" customFormat="1" ht="32.25" customHeight="1" x14ac:dyDescent="0.2">
      <c r="A27" s="56"/>
      <c r="B27" s="57" t="s">
        <v>845</v>
      </c>
      <c r="C27" s="58"/>
      <c r="D27" s="16"/>
      <c r="E27" s="59">
        <f>E28+E29</f>
        <v>0</v>
      </c>
      <c r="F27" s="16"/>
      <c r="G27" s="59">
        <f>G28+G29</f>
        <v>0</v>
      </c>
      <c r="H27" s="59">
        <f>H28+H29</f>
        <v>4.6805750000000002</v>
      </c>
      <c r="I27" s="59">
        <f>I28+I29</f>
        <v>4.0971246199999998</v>
      </c>
      <c r="J27" s="59">
        <f t="shared" ref="J27:Q27" si="0">J28+J29</f>
        <v>0</v>
      </c>
      <c r="K27" s="59">
        <f t="shared" si="0"/>
        <v>0</v>
      </c>
      <c r="L27" s="59">
        <f t="shared" si="0"/>
        <v>0</v>
      </c>
      <c r="M27" s="59">
        <f t="shared" si="0"/>
        <v>0</v>
      </c>
      <c r="N27" s="59">
        <f t="shared" si="0"/>
        <v>0</v>
      </c>
      <c r="O27" s="59">
        <f t="shared" si="0"/>
        <v>0</v>
      </c>
      <c r="P27" s="59">
        <f t="shared" si="0"/>
        <v>4.6805750000000002</v>
      </c>
      <c r="Q27" s="59">
        <f t="shared" si="0"/>
        <v>4.0971246199999998</v>
      </c>
      <c r="R27" s="16"/>
      <c r="S27" s="59">
        <f>S28+S29</f>
        <v>-0.58345038000000016</v>
      </c>
      <c r="T27" s="59">
        <f t="shared" ref="T27" si="1">T28+T29</f>
        <v>-0.58345038000000016</v>
      </c>
      <c r="U27" s="62">
        <f>1-Q27/P27</f>
        <v>0.12465356927300608</v>
      </c>
      <c r="V27" s="63"/>
    </row>
    <row r="28" spans="1:22" s="7" customFormat="1" x14ac:dyDescent="0.2">
      <c r="A28" s="109" t="s">
        <v>784</v>
      </c>
      <c r="B28" s="110" t="str">
        <f>'11'!B33</f>
        <v>ТП-39,Замена трансформаторов 250кВА на 400кВА-2шт.</v>
      </c>
      <c r="C28" s="197" t="str">
        <f>'11'!C33</f>
        <v>L_YUEK_007</v>
      </c>
      <c r="D28" s="68" t="s">
        <v>789</v>
      </c>
      <c r="E28" s="66">
        <v>0</v>
      </c>
      <c r="F28" s="115"/>
      <c r="G28" s="66">
        <v>0</v>
      </c>
      <c r="H28" s="94">
        <f t="shared" ref="H28:I29" si="2">J28+L28+N28+P28</f>
        <v>0.5</v>
      </c>
      <c r="I28" s="94">
        <f t="shared" si="2"/>
        <v>0.11709708000000001</v>
      </c>
      <c r="J28" s="94">
        <f>'10'!I28/1.2</f>
        <v>0</v>
      </c>
      <c r="K28" s="94">
        <f>'10'!J28</f>
        <v>0</v>
      </c>
      <c r="L28" s="94">
        <f>'10'!K28/1.2</f>
        <v>0</v>
      </c>
      <c r="M28" s="94">
        <f>'10'!L28/1.2</f>
        <v>0</v>
      </c>
      <c r="N28" s="94">
        <f>'10'!M28/1.2</f>
        <v>0</v>
      </c>
      <c r="O28" s="94">
        <f>'10'!N28/1.2</f>
        <v>0</v>
      </c>
      <c r="P28" s="94">
        <f>'10'!O28/1.2</f>
        <v>0.5</v>
      </c>
      <c r="Q28" s="94">
        <f>'10'!P28</f>
        <v>0.11709708000000001</v>
      </c>
      <c r="R28" s="16"/>
      <c r="S28" s="60">
        <f>I28-H28</f>
        <v>-0.38290291999999998</v>
      </c>
      <c r="T28" s="60">
        <f>Q28-P28</f>
        <v>-0.38290291999999998</v>
      </c>
      <c r="U28" s="64">
        <f>1-Q28/P28</f>
        <v>0.76580583999999996</v>
      </c>
      <c r="V28" s="119"/>
    </row>
    <row r="29" spans="1:22" s="7" customFormat="1" ht="78.75" x14ac:dyDescent="0.2">
      <c r="A29" s="109" t="s">
        <v>785</v>
      </c>
      <c r="B29" s="195" t="str">
        <f>'11'!B34</f>
        <v xml:space="preserve">Создание автоматизированных информационно-измерительных систем учета электрической энергии(мощности) и передачи показаний приборов учета, находящихся в зоне обслуживания филиала ЗАО "ЮЭК". 
</v>
      </c>
      <c r="C29" s="197" t="str">
        <f>'11'!C34</f>
        <v>L_YUEK_008</v>
      </c>
      <c r="D29" s="68" t="s">
        <v>789</v>
      </c>
      <c r="E29" s="66">
        <v>0</v>
      </c>
      <c r="F29" s="115"/>
      <c r="G29" s="66">
        <v>0</v>
      </c>
      <c r="H29" s="94">
        <f t="shared" si="2"/>
        <v>4.1805750000000002</v>
      </c>
      <c r="I29" s="94">
        <f t="shared" si="2"/>
        <v>3.98002754</v>
      </c>
      <c r="J29" s="94">
        <f>'10'!I29/1.2</f>
        <v>0</v>
      </c>
      <c r="K29" s="94">
        <f>'10'!J29</f>
        <v>0</v>
      </c>
      <c r="L29" s="94">
        <f>'10'!K29/1.2</f>
        <v>0</v>
      </c>
      <c r="M29" s="94">
        <f>'10'!L29/1.2</f>
        <v>0</v>
      </c>
      <c r="N29" s="94">
        <f>'10'!M29/1.2</f>
        <v>0</v>
      </c>
      <c r="O29" s="94">
        <f>'10'!N29/1.2</f>
        <v>0</v>
      </c>
      <c r="P29" s="94">
        <f>'10'!O29/1.2</f>
        <v>4.1805750000000002</v>
      </c>
      <c r="Q29" s="94">
        <f>'10'!P29</f>
        <v>3.98002754</v>
      </c>
      <c r="R29" s="16"/>
      <c r="S29" s="60">
        <f>I29-H29</f>
        <v>-0.20054746000000012</v>
      </c>
      <c r="T29" s="60">
        <f>Q29-P29</f>
        <v>-0.20054746000000012</v>
      </c>
      <c r="U29" s="64">
        <f>1-Q29/P29</f>
        <v>4.7971262326354625E-2</v>
      </c>
      <c r="V29" s="119"/>
    </row>
    <row r="30" spans="1:22" s="70" customFormat="1" ht="18.75" x14ac:dyDescent="0.3">
      <c r="B30" s="37" t="str">
        <f>'11'!B36</f>
        <v>И.о. начальника ПТО ЗАО "Южная Энергетическая Компания"</v>
      </c>
      <c r="C30" s="37"/>
      <c r="D30" s="37"/>
      <c r="E30" s="37"/>
      <c r="F30" s="92"/>
      <c r="G30" s="37"/>
      <c r="H30" s="37"/>
      <c r="I30" s="37"/>
      <c r="J30" s="37"/>
      <c r="K30" s="37" t="str">
        <f>'11'!K36</f>
        <v>И.Е. Глухов</v>
      </c>
      <c r="L30" s="37"/>
      <c r="M30" s="37"/>
    </row>
  </sheetData>
  <mergeCells count="27">
    <mergeCell ref="A12:V12"/>
    <mergeCell ref="G15:P15"/>
    <mergeCell ref="G16:P16"/>
    <mergeCell ref="H20:Q20"/>
    <mergeCell ref="H21:Q21"/>
    <mergeCell ref="R23:S23"/>
    <mergeCell ref="A23:A25"/>
    <mergeCell ref="B23:B25"/>
    <mergeCell ref="C23:C25"/>
    <mergeCell ref="D23:D25"/>
    <mergeCell ref="E23:E25"/>
    <mergeCell ref="T2:V2"/>
    <mergeCell ref="A3:V3"/>
    <mergeCell ref="G6:P6"/>
    <mergeCell ref="T23:U24"/>
    <mergeCell ref="V23:V25"/>
    <mergeCell ref="F24:F25"/>
    <mergeCell ref="G24:G25"/>
    <mergeCell ref="H24:I24"/>
    <mergeCell ref="J24:K24"/>
    <mergeCell ref="L24:M24"/>
    <mergeCell ref="N24:O24"/>
    <mergeCell ref="F23:G23"/>
    <mergeCell ref="P24:Q24"/>
    <mergeCell ref="R24:R25"/>
    <mergeCell ref="S24:S25"/>
    <mergeCell ref="H23:Q23"/>
  </mergeCells>
  <pageMargins left="0.39370078740157483" right="0.39370078740157483" top="0.78740157480314965" bottom="0.39370078740157483" header="0.19685039370078741" footer="0.19685039370078741"/>
  <pageSetup paperSize="8" scale="7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28"/>
  <sheetViews>
    <sheetView topLeftCell="A4" zoomScaleNormal="100" zoomScaleSheetLayoutView="100" zoomScalePageLayoutView="50" workbookViewId="0">
      <selection activeCell="G24" sqref="G24:I25"/>
    </sheetView>
  </sheetViews>
  <sheetFormatPr defaultRowHeight="15.75" x14ac:dyDescent="0.25"/>
  <cols>
    <col min="1" max="1" width="7.28515625" style="128" customWidth="1"/>
    <col min="2" max="2" width="69.42578125" style="128" customWidth="1"/>
    <col min="3" max="3" width="14.7109375" style="128" customWidth="1"/>
    <col min="4" max="4" width="9.7109375" style="128" customWidth="1"/>
    <col min="5" max="5" width="9.42578125" style="128" customWidth="1"/>
    <col min="6" max="6" width="10.42578125" style="128" customWidth="1"/>
    <col min="7" max="7" width="8.140625" style="128" customWidth="1"/>
    <col min="8" max="8" width="3.85546875" style="128" customWidth="1"/>
    <col min="9" max="9" width="9.28515625" style="128" customWidth="1"/>
    <col min="10" max="10" width="3.7109375" style="128" customWidth="1"/>
    <col min="11" max="11" width="4.85546875" style="128" customWidth="1"/>
    <col min="12" max="12" width="9.42578125" style="128" customWidth="1"/>
    <col min="13" max="13" width="7.85546875" style="128" customWidth="1"/>
    <col min="14" max="16" width="7.140625" style="128" customWidth="1"/>
    <col min="17" max="18" width="3.7109375" style="128" customWidth="1"/>
    <col min="19" max="19" width="9.42578125" style="128" customWidth="1"/>
    <col min="20" max="20" width="8.42578125" style="128" customWidth="1"/>
    <col min="21" max="21" width="6.140625" style="128" customWidth="1"/>
    <col min="22" max="22" width="3.7109375" style="128" customWidth="1"/>
    <col min="23" max="23" width="7.5703125" style="128" customWidth="1"/>
    <col min="24" max="25" width="3.7109375" style="128" customWidth="1"/>
    <col min="26" max="26" width="9.42578125" style="128" customWidth="1"/>
    <col min="27" max="27" width="8" style="128" customWidth="1"/>
    <col min="28" max="28" width="7" style="128" customWidth="1"/>
    <col min="29" max="29" width="3.7109375" style="128" customWidth="1"/>
    <col min="30" max="30" width="7" style="128" customWidth="1"/>
    <col min="31" max="32" width="3.7109375" style="128" customWidth="1"/>
    <col min="33" max="33" width="9.42578125" style="128" customWidth="1"/>
    <col min="34" max="34" width="7.85546875" style="128" customWidth="1"/>
    <col min="35" max="35" width="7.42578125" style="128" customWidth="1"/>
    <col min="36" max="36" width="3.7109375" style="128" customWidth="1"/>
    <col min="37" max="37" width="9" style="128" customWidth="1"/>
    <col min="38" max="39" width="3.7109375" style="128" customWidth="1"/>
    <col min="40" max="40" width="9.7109375" style="128" customWidth="1"/>
    <col min="41" max="41" width="8.5703125" style="128" customWidth="1"/>
    <col min="42" max="42" width="7.5703125" style="128" customWidth="1"/>
    <col min="43" max="43" width="3.85546875" style="128" customWidth="1"/>
    <col min="44" max="44" width="7" style="128" customWidth="1"/>
    <col min="45" max="46" width="3.85546875" style="128" customWidth="1"/>
    <col min="47" max="47" width="9.7109375" style="128" customWidth="1"/>
    <col min="48" max="48" width="8.5703125" style="128" customWidth="1"/>
    <col min="49" max="49" width="6.140625" style="128" customWidth="1"/>
    <col min="50" max="50" width="3.85546875" style="128" customWidth="1"/>
    <col min="51" max="51" width="7.7109375" style="128" customWidth="1"/>
    <col min="52" max="53" width="3.85546875" style="128" customWidth="1"/>
    <col min="54" max="54" width="9.7109375" style="128" customWidth="1"/>
    <col min="55" max="55" width="7.140625" style="128" customWidth="1"/>
    <col min="56" max="56" width="6.42578125" style="128" customWidth="1"/>
    <col min="57" max="57" width="3.85546875" style="128" customWidth="1"/>
    <col min="58" max="58" width="7.7109375" style="128" customWidth="1"/>
    <col min="59" max="60" width="3.85546875" style="128" customWidth="1"/>
    <col min="61" max="61" width="9.7109375" style="128" customWidth="1"/>
    <col min="62" max="62" width="8.42578125" style="128" customWidth="1"/>
    <col min="63" max="63" width="6.28515625" style="128" customWidth="1"/>
    <col min="64" max="64" width="3.85546875" style="128" customWidth="1"/>
    <col min="65" max="65" width="6.28515625" style="128" customWidth="1"/>
    <col min="66" max="67" width="3.85546875" style="128" customWidth="1"/>
    <col min="68" max="68" width="9.7109375" style="128" customWidth="1"/>
    <col min="69" max="69" width="8.7109375" style="128" customWidth="1"/>
    <col min="70" max="70" width="6.7109375" style="128" customWidth="1"/>
    <col min="71" max="71" width="3.85546875" style="128" customWidth="1"/>
    <col min="72" max="72" width="7" style="128" customWidth="1"/>
    <col min="73" max="73" width="3.85546875" style="128" customWidth="1"/>
    <col min="74" max="74" width="7.5703125" style="128" customWidth="1"/>
    <col min="75" max="75" width="7.7109375" style="128" customWidth="1"/>
    <col min="76" max="76" width="4.7109375" style="128" customWidth="1"/>
    <col min="77" max="77" width="11.42578125" style="128" customWidth="1"/>
    <col min="78" max="78" width="10.140625" style="128" customWidth="1"/>
    <col min="79" max="79" width="18.85546875" style="128" customWidth="1"/>
    <col min="80" max="256" width="9.140625" style="128"/>
    <col min="257" max="257" width="7.28515625" style="128" customWidth="1"/>
    <col min="258" max="258" width="14.42578125" style="128" customWidth="1"/>
    <col min="259" max="260" width="9.7109375" style="128" customWidth="1"/>
    <col min="261" max="261" width="9.42578125" style="128" customWidth="1"/>
    <col min="262" max="267" width="3.7109375" style="128" customWidth="1"/>
    <col min="268" max="268" width="9.42578125" style="128" customWidth="1"/>
    <col min="269" max="274" width="3.7109375" style="128" customWidth="1"/>
    <col min="275" max="275" width="9.42578125" style="128" customWidth="1"/>
    <col min="276" max="281" width="3.7109375" style="128" customWidth="1"/>
    <col min="282" max="282" width="9.42578125" style="128" customWidth="1"/>
    <col min="283" max="288" width="3.7109375" style="128" customWidth="1"/>
    <col min="289" max="289" width="9.42578125" style="128" customWidth="1"/>
    <col min="290" max="295" width="3.7109375" style="128" customWidth="1"/>
    <col min="296" max="296" width="9.7109375" style="128" customWidth="1"/>
    <col min="297" max="302" width="3.85546875" style="128" customWidth="1"/>
    <col min="303" max="303" width="9.7109375" style="128" customWidth="1"/>
    <col min="304" max="309" width="3.85546875" style="128" customWidth="1"/>
    <col min="310" max="310" width="9.7109375" style="128" customWidth="1"/>
    <col min="311" max="316" width="3.85546875" style="128" customWidth="1"/>
    <col min="317" max="317" width="9.7109375" style="128" customWidth="1"/>
    <col min="318" max="323" width="3.85546875" style="128" customWidth="1"/>
    <col min="324" max="324" width="9.7109375" style="128" customWidth="1"/>
    <col min="325" max="330" width="3.85546875" style="128" customWidth="1"/>
    <col min="331" max="331" width="7.7109375" style="128" customWidth="1"/>
    <col min="332" max="332" width="4.7109375" style="128" customWidth="1"/>
    <col min="333" max="333" width="7.7109375" style="128" customWidth="1"/>
    <col min="334" max="334" width="4.7109375" style="128" customWidth="1"/>
    <col min="335" max="335" width="10.42578125" style="128" customWidth="1"/>
    <col min="336" max="512" width="9.140625" style="128"/>
    <col min="513" max="513" width="7.28515625" style="128" customWidth="1"/>
    <col min="514" max="514" width="14.42578125" style="128" customWidth="1"/>
    <col min="515" max="516" width="9.7109375" style="128" customWidth="1"/>
    <col min="517" max="517" width="9.42578125" style="128" customWidth="1"/>
    <col min="518" max="523" width="3.7109375" style="128" customWidth="1"/>
    <col min="524" max="524" width="9.42578125" style="128" customWidth="1"/>
    <col min="525" max="530" width="3.7109375" style="128" customWidth="1"/>
    <col min="531" max="531" width="9.42578125" style="128" customWidth="1"/>
    <col min="532" max="537" width="3.7109375" style="128" customWidth="1"/>
    <col min="538" max="538" width="9.42578125" style="128" customWidth="1"/>
    <col min="539" max="544" width="3.7109375" style="128" customWidth="1"/>
    <col min="545" max="545" width="9.42578125" style="128" customWidth="1"/>
    <col min="546" max="551" width="3.7109375" style="128" customWidth="1"/>
    <col min="552" max="552" width="9.7109375" style="128" customWidth="1"/>
    <col min="553" max="558" width="3.85546875" style="128" customWidth="1"/>
    <col min="559" max="559" width="9.7109375" style="128" customWidth="1"/>
    <col min="560" max="565" width="3.85546875" style="128" customWidth="1"/>
    <col min="566" max="566" width="9.7109375" style="128" customWidth="1"/>
    <col min="567" max="572" width="3.85546875" style="128" customWidth="1"/>
    <col min="573" max="573" width="9.7109375" style="128" customWidth="1"/>
    <col min="574" max="579" width="3.85546875" style="128" customWidth="1"/>
    <col min="580" max="580" width="9.7109375" style="128" customWidth="1"/>
    <col min="581" max="586" width="3.85546875" style="128" customWidth="1"/>
    <col min="587" max="587" width="7.7109375" style="128" customWidth="1"/>
    <col min="588" max="588" width="4.7109375" style="128" customWidth="1"/>
    <col min="589" max="589" width="7.7109375" style="128" customWidth="1"/>
    <col min="590" max="590" width="4.7109375" style="128" customWidth="1"/>
    <col min="591" max="591" width="10.42578125" style="128" customWidth="1"/>
    <col min="592" max="768" width="9.140625" style="128"/>
    <col min="769" max="769" width="7.28515625" style="128" customWidth="1"/>
    <col min="770" max="770" width="14.42578125" style="128" customWidth="1"/>
    <col min="771" max="772" width="9.7109375" style="128" customWidth="1"/>
    <col min="773" max="773" width="9.42578125" style="128" customWidth="1"/>
    <col min="774" max="779" width="3.7109375" style="128" customWidth="1"/>
    <col min="780" max="780" width="9.42578125" style="128" customWidth="1"/>
    <col min="781" max="786" width="3.7109375" style="128" customWidth="1"/>
    <col min="787" max="787" width="9.42578125" style="128" customWidth="1"/>
    <col min="788" max="793" width="3.7109375" style="128" customWidth="1"/>
    <col min="794" max="794" width="9.42578125" style="128" customWidth="1"/>
    <col min="795" max="800" width="3.7109375" style="128" customWidth="1"/>
    <col min="801" max="801" width="9.42578125" style="128" customWidth="1"/>
    <col min="802" max="807" width="3.7109375" style="128" customWidth="1"/>
    <col min="808" max="808" width="9.7109375" style="128" customWidth="1"/>
    <col min="809" max="814" width="3.85546875" style="128" customWidth="1"/>
    <col min="815" max="815" width="9.7109375" style="128" customWidth="1"/>
    <col min="816" max="821" width="3.85546875" style="128" customWidth="1"/>
    <col min="822" max="822" width="9.7109375" style="128" customWidth="1"/>
    <col min="823" max="828" width="3.85546875" style="128" customWidth="1"/>
    <col min="829" max="829" width="9.7109375" style="128" customWidth="1"/>
    <col min="830" max="835" width="3.85546875" style="128" customWidth="1"/>
    <col min="836" max="836" width="9.7109375" style="128" customWidth="1"/>
    <col min="837" max="842" width="3.85546875" style="128" customWidth="1"/>
    <col min="843" max="843" width="7.7109375" style="128" customWidth="1"/>
    <col min="844" max="844" width="4.7109375" style="128" customWidth="1"/>
    <col min="845" max="845" width="7.7109375" style="128" customWidth="1"/>
    <col min="846" max="846" width="4.7109375" style="128" customWidth="1"/>
    <col min="847" max="847" width="10.42578125" style="128" customWidth="1"/>
    <col min="848" max="1024" width="9.140625" style="128"/>
    <col min="1025" max="1025" width="7.28515625" style="128" customWidth="1"/>
    <col min="1026" max="1026" width="14.42578125" style="128" customWidth="1"/>
    <col min="1027" max="1028" width="9.7109375" style="128" customWidth="1"/>
    <col min="1029" max="1029" width="9.42578125" style="128" customWidth="1"/>
    <col min="1030" max="1035" width="3.7109375" style="128" customWidth="1"/>
    <col min="1036" max="1036" width="9.42578125" style="128" customWidth="1"/>
    <col min="1037" max="1042" width="3.7109375" style="128" customWidth="1"/>
    <col min="1043" max="1043" width="9.42578125" style="128" customWidth="1"/>
    <col min="1044" max="1049" width="3.7109375" style="128" customWidth="1"/>
    <col min="1050" max="1050" width="9.42578125" style="128" customWidth="1"/>
    <col min="1051" max="1056" width="3.7109375" style="128" customWidth="1"/>
    <col min="1057" max="1057" width="9.42578125" style="128" customWidth="1"/>
    <col min="1058" max="1063" width="3.7109375" style="128" customWidth="1"/>
    <col min="1064" max="1064" width="9.7109375" style="128" customWidth="1"/>
    <col min="1065" max="1070" width="3.85546875" style="128" customWidth="1"/>
    <col min="1071" max="1071" width="9.7109375" style="128" customWidth="1"/>
    <col min="1072" max="1077" width="3.85546875" style="128" customWidth="1"/>
    <col min="1078" max="1078" width="9.7109375" style="128" customWidth="1"/>
    <col min="1079" max="1084" width="3.85546875" style="128" customWidth="1"/>
    <col min="1085" max="1085" width="9.7109375" style="128" customWidth="1"/>
    <col min="1086" max="1091" width="3.85546875" style="128" customWidth="1"/>
    <col min="1092" max="1092" width="9.7109375" style="128" customWidth="1"/>
    <col min="1093" max="1098" width="3.85546875" style="128" customWidth="1"/>
    <col min="1099" max="1099" width="7.7109375" style="128" customWidth="1"/>
    <col min="1100" max="1100" width="4.7109375" style="128" customWidth="1"/>
    <col min="1101" max="1101" width="7.7109375" style="128" customWidth="1"/>
    <col min="1102" max="1102" width="4.7109375" style="128" customWidth="1"/>
    <col min="1103" max="1103" width="10.42578125" style="128" customWidth="1"/>
    <col min="1104" max="1280" width="9.140625" style="128"/>
    <col min="1281" max="1281" width="7.28515625" style="128" customWidth="1"/>
    <col min="1282" max="1282" width="14.42578125" style="128" customWidth="1"/>
    <col min="1283" max="1284" width="9.7109375" style="128" customWidth="1"/>
    <col min="1285" max="1285" width="9.42578125" style="128" customWidth="1"/>
    <col min="1286" max="1291" width="3.7109375" style="128" customWidth="1"/>
    <col min="1292" max="1292" width="9.42578125" style="128" customWidth="1"/>
    <col min="1293" max="1298" width="3.7109375" style="128" customWidth="1"/>
    <col min="1299" max="1299" width="9.42578125" style="128" customWidth="1"/>
    <col min="1300" max="1305" width="3.7109375" style="128" customWidth="1"/>
    <col min="1306" max="1306" width="9.42578125" style="128" customWidth="1"/>
    <col min="1307" max="1312" width="3.7109375" style="128" customWidth="1"/>
    <col min="1313" max="1313" width="9.42578125" style="128" customWidth="1"/>
    <col min="1314" max="1319" width="3.7109375" style="128" customWidth="1"/>
    <col min="1320" max="1320" width="9.7109375" style="128" customWidth="1"/>
    <col min="1321" max="1326" width="3.85546875" style="128" customWidth="1"/>
    <col min="1327" max="1327" width="9.7109375" style="128" customWidth="1"/>
    <col min="1328" max="1333" width="3.85546875" style="128" customWidth="1"/>
    <col min="1334" max="1334" width="9.7109375" style="128" customWidth="1"/>
    <col min="1335" max="1340" width="3.85546875" style="128" customWidth="1"/>
    <col min="1341" max="1341" width="9.7109375" style="128" customWidth="1"/>
    <col min="1342" max="1347" width="3.85546875" style="128" customWidth="1"/>
    <col min="1348" max="1348" width="9.7109375" style="128" customWidth="1"/>
    <col min="1349" max="1354" width="3.85546875" style="128" customWidth="1"/>
    <col min="1355" max="1355" width="7.7109375" style="128" customWidth="1"/>
    <col min="1356" max="1356" width="4.7109375" style="128" customWidth="1"/>
    <col min="1357" max="1357" width="7.7109375" style="128" customWidth="1"/>
    <col min="1358" max="1358" width="4.7109375" style="128" customWidth="1"/>
    <col min="1359" max="1359" width="10.42578125" style="128" customWidth="1"/>
    <col min="1360" max="1536" width="9.140625" style="128"/>
    <col min="1537" max="1537" width="7.28515625" style="128" customWidth="1"/>
    <col min="1538" max="1538" width="14.42578125" style="128" customWidth="1"/>
    <col min="1539" max="1540" width="9.7109375" style="128" customWidth="1"/>
    <col min="1541" max="1541" width="9.42578125" style="128" customWidth="1"/>
    <col min="1542" max="1547" width="3.7109375" style="128" customWidth="1"/>
    <col min="1548" max="1548" width="9.42578125" style="128" customWidth="1"/>
    <col min="1549" max="1554" width="3.7109375" style="128" customWidth="1"/>
    <col min="1555" max="1555" width="9.42578125" style="128" customWidth="1"/>
    <col min="1556" max="1561" width="3.7109375" style="128" customWidth="1"/>
    <col min="1562" max="1562" width="9.42578125" style="128" customWidth="1"/>
    <col min="1563" max="1568" width="3.7109375" style="128" customWidth="1"/>
    <col min="1569" max="1569" width="9.42578125" style="128" customWidth="1"/>
    <col min="1570" max="1575" width="3.7109375" style="128" customWidth="1"/>
    <col min="1576" max="1576" width="9.7109375" style="128" customWidth="1"/>
    <col min="1577" max="1582" width="3.85546875" style="128" customWidth="1"/>
    <col min="1583" max="1583" width="9.7109375" style="128" customWidth="1"/>
    <col min="1584" max="1589" width="3.85546875" style="128" customWidth="1"/>
    <col min="1590" max="1590" width="9.7109375" style="128" customWidth="1"/>
    <col min="1591" max="1596" width="3.85546875" style="128" customWidth="1"/>
    <col min="1597" max="1597" width="9.7109375" style="128" customWidth="1"/>
    <col min="1598" max="1603" width="3.85546875" style="128" customWidth="1"/>
    <col min="1604" max="1604" width="9.7109375" style="128" customWidth="1"/>
    <col min="1605" max="1610" width="3.85546875" style="128" customWidth="1"/>
    <col min="1611" max="1611" width="7.7109375" style="128" customWidth="1"/>
    <col min="1612" max="1612" width="4.7109375" style="128" customWidth="1"/>
    <col min="1613" max="1613" width="7.7109375" style="128" customWidth="1"/>
    <col min="1614" max="1614" width="4.7109375" style="128" customWidth="1"/>
    <col min="1615" max="1615" width="10.42578125" style="128" customWidth="1"/>
    <col min="1616" max="1792" width="9.140625" style="128"/>
    <col min="1793" max="1793" width="7.28515625" style="128" customWidth="1"/>
    <col min="1794" max="1794" width="14.42578125" style="128" customWidth="1"/>
    <col min="1795" max="1796" width="9.7109375" style="128" customWidth="1"/>
    <col min="1797" max="1797" width="9.42578125" style="128" customWidth="1"/>
    <col min="1798" max="1803" width="3.7109375" style="128" customWidth="1"/>
    <col min="1804" max="1804" width="9.42578125" style="128" customWidth="1"/>
    <col min="1805" max="1810" width="3.7109375" style="128" customWidth="1"/>
    <col min="1811" max="1811" width="9.42578125" style="128" customWidth="1"/>
    <col min="1812" max="1817" width="3.7109375" style="128" customWidth="1"/>
    <col min="1818" max="1818" width="9.42578125" style="128" customWidth="1"/>
    <col min="1819" max="1824" width="3.7109375" style="128" customWidth="1"/>
    <col min="1825" max="1825" width="9.42578125" style="128" customWidth="1"/>
    <col min="1826" max="1831" width="3.7109375" style="128" customWidth="1"/>
    <col min="1832" max="1832" width="9.7109375" style="128" customWidth="1"/>
    <col min="1833" max="1838" width="3.85546875" style="128" customWidth="1"/>
    <col min="1839" max="1839" width="9.7109375" style="128" customWidth="1"/>
    <col min="1840" max="1845" width="3.85546875" style="128" customWidth="1"/>
    <col min="1846" max="1846" width="9.7109375" style="128" customWidth="1"/>
    <col min="1847" max="1852" width="3.85546875" style="128" customWidth="1"/>
    <col min="1853" max="1853" width="9.7109375" style="128" customWidth="1"/>
    <col min="1854" max="1859" width="3.85546875" style="128" customWidth="1"/>
    <col min="1860" max="1860" width="9.7109375" style="128" customWidth="1"/>
    <col min="1861" max="1866" width="3.85546875" style="128" customWidth="1"/>
    <col min="1867" max="1867" width="7.7109375" style="128" customWidth="1"/>
    <col min="1868" max="1868" width="4.7109375" style="128" customWidth="1"/>
    <col min="1869" max="1869" width="7.7109375" style="128" customWidth="1"/>
    <col min="1870" max="1870" width="4.7109375" style="128" customWidth="1"/>
    <col min="1871" max="1871" width="10.42578125" style="128" customWidth="1"/>
    <col min="1872" max="2048" width="9.140625" style="128"/>
    <col min="2049" max="2049" width="7.28515625" style="128" customWidth="1"/>
    <col min="2050" max="2050" width="14.42578125" style="128" customWidth="1"/>
    <col min="2051" max="2052" width="9.7109375" style="128" customWidth="1"/>
    <col min="2053" max="2053" width="9.42578125" style="128" customWidth="1"/>
    <col min="2054" max="2059" width="3.7109375" style="128" customWidth="1"/>
    <col min="2060" max="2060" width="9.42578125" style="128" customWidth="1"/>
    <col min="2061" max="2066" width="3.7109375" style="128" customWidth="1"/>
    <col min="2067" max="2067" width="9.42578125" style="128" customWidth="1"/>
    <col min="2068" max="2073" width="3.7109375" style="128" customWidth="1"/>
    <col min="2074" max="2074" width="9.42578125" style="128" customWidth="1"/>
    <col min="2075" max="2080" width="3.7109375" style="128" customWidth="1"/>
    <col min="2081" max="2081" width="9.42578125" style="128" customWidth="1"/>
    <col min="2082" max="2087" width="3.7109375" style="128" customWidth="1"/>
    <col min="2088" max="2088" width="9.7109375" style="128" customWidth="1"/>
    <col min="2089" max="2094" width="3.85546875" style="128" customWidth="1"/>
    <col min="2095" max="2095" width="9.7109375" style="128" customWidth="1"/>
    <col min="2096" max="2101" width="3.85546875" style="128" customWidth="1"/>
    <col min="2102" max="2102" width="9.7109375" style="128" customWidth="1"/>
    <col min="2103" max="2108" width="3.85546875" style="128" customWidth="1"/>
    <col min="2109" max="2109" width="9.7109375" style="128" customWidth="1"/>
    <col min="2110" max="2115" width="3.85546875" style="128" customWidth="1"/>
    <col min="2116" max="2116" width="9.7109375" style="128" customWidth="1"/>
    <col min="2117" max="2122" width="3.85546875" style="128" customWidth="1"/>
    <col min="2123" max="2123" width="7.7109375" style="128" customWidth="1"/>
    <col min="2124" max="2124" width="4.7109375" style="128" customWidth="1"/>
    <col min="2125" max="2125" width="7.7109375" style="128" customWidth="1"/>
    <col min="2126" max="2126" width="4.7109375" style="128" customWidth="1"/>
    <col min="2127" max="2127" width="10.42578125" style="128" customWidth="1"/>
    <col min="2128" max="2304" width="9.140625" style="128"/>
    <col min="2305" max="2305" width="7.28515625" style="128" customWidth="1"/>
    <col min="2306" max="2306" width="14.42578125" style="128" customWidth="1"/>
    <col min="2307" max="2308" width="9.7109375" style="128" customWidth="1"/>
    <col min="2309" max="2309" width="9.42578125" style="128" customWidth="1"/>
    <col min="2310" max="2315" width="3.7109375" style="128" customWidth="1"/>
    <col min="2316" max="2316" width="9.42578125" style="128" customWidth="1"/>
    <col min="2317" max="2322" width="3.7109375" style="128" customWidth="1"/>
    <col min="2323" max="2323" width="9.42578125" style="128" customWidth="1"/>
    <col min="2324" max="2329" width="3.7109375" style="128" customWidth="1"/>
    <col min="2330" max="2330" width="9.42578125" style="128" customWidth="1"/>
    <col min="2331" max="2336" width="3.7109375" style="128" customWidth="1"/>
    <col min="2337" max="2337" width="9.42578125" style="128" customWidth="1"/>
    <col min="2338" max="2343" width="3.7109375" style="128" customWidth="1"/>
    <col min="2344" max="2344" width="9.7109375" style="128" customWidth="1"/>
    <col min="2345" max="2350" width="3.85546875" style="128" customWidth="1"/>
    <col min="2351" max="2351" width="9.7109375" style="128" customWidth="1"/>
    <col min="2352" max="2357" width="3.85546875" style="128" customWidth="1"/>
    <col min="2358" max="2358" width="9.7109375" style="128" customWidth="1"/>
    <col min="2359" max="2364" width="3.85546875" style="128" customWidth="1"/>
    <col min="2365" max="2365" width="9.7109375" style="128" customWidth="1"/>
    <col min="2366" max="2371" width="3.85546875" style="128" customWidth="1"/>
    <col min="2372" max="2372" width="9.7109375" style="128" customWidth="1"/>
    <col min="2373" max="2378" width="3.85546875" style="128" customWidth="1"/>
    <col min="2379" max="2379" width="7.7109375" style="128" customWidth="1"/>
    <col min="2380" max="2380" width="4.7109375" style="128" customWidth="1"/>
    <col min="2381" max="2381" width="7.7109375" style="128" customWidth="1"/>
    <col min="2382" max="2382" width="4.7109375" style="128" customWidth="1"/>
    <col min="2383" max="2383" width="10.42578125" style="128" customWidth="1"/>
    <col min="2384" max="2560" width="9.140625" style="128"/>
    <col min="2561" max="2561" width="7.28515625" style="128" customWidth="1"/>
    <col min="2562" max="2562" width="14.42578125" style="128" customWidth="1"/>
    <col min="2563" max="2564" width="9.7109375" style="128" customWidth="1"/>
    <col min="2565" max="2565" width="9.42578125" style="128" customWidth="1"/>
    <col min="2566" max="2571" width="3.7109375" style="128" customWidth="1"/>
    <col min="2572" max="2572" width="9.42578125" style="128" customWidth="1"/>
    <col min="2573" max="2578" width="3.7109375" style="128" customWidth="1"/>
    <col min="2579" max="2579" width="9.42578125" style="128" customWidth="1"/>
    <col min="2580" max="2585" width="3.7109375" style="128" customWidth="1"/>
    <col min="2586" max="2586" width="9.42578125" style="128" customWidth="1"/>
    <col min="2587" max="2592" width="3.7109375" style="128" customWidth="1"/>
    <col min="2593" max="2593" width="9.42578125" style="128" customWidth="1"/>
    <col min="2594" max="2599" width="3.7109375" style="128" customWidth="1"/>
    <col min="2600" max="2600" width="9.7109375" style="128" customWidth="1"/>
    <col min="2601" max="2606" width="3.85546875" style="128" customWidth="1"/>
    <col min="2607" max="2607" width="9.7109375" style="128" customWidth="1"/>
    <col min="2608" max="2613" width="3.85546875" style="128" customWidth="1"/>
    <col min="2614" max="2614" width="9.7109375" style="128" customWidth="1"/>
    <col min="2615" max="2620" width="3.85546875" style="128" customWidth="1"/>
    <col min="2621" max="2621" width="9.7109375" style="128" customWidth="1"/>
    <col min="2622" max="2627" width="3.85546875" style="128" customWidth="1"/>
    <col min="2628" max="2628" width="9.7109375" style="128" customWidth="1"/>
    <col min="2629" max="2634" width="3.85546875" style="128" customWidth="1"/>
    <col min="2635" max="2635" width="7.7109375" style="128" customWidth="1"/>
    <col min="2636" max="2636" width="4.7109375" style="128" customWidth="1"/>
    <col min="2637" max="2637" width="7.7109375" style="128" customWidth="1"/>
    <col min="2638" max="2638" width="4.7109375" style="128" customWidth="1"/>
    <col min="2639" max="2639" width="10.42578125" style="128" customWidth="1"/>
    <col min="2640" max="2816" width="9.140625" style="128"/>
    <col min="2817" max="2817" width="7.28515625" style="128" customWidth="1"/>
    <col min="2818" max="2818" width="14.42578125" style="128" customWidth="1"/>
    <col min="2819" max="2820" width="9.7109375" style="128" customWidth="1"/>
    <col min="2821" max="2821" width="9.42578125" style="128" customWidth="1"/>
    <col min="2822" max="2827" width="3.7109375" style="128" customWidth="1"/>
    <col min="2828" max="2828" width="9.42578125" style="128" customWidth="1"/>
    <col min="2829" max="2834" width="3.7109375" style="128" customWidth="1"/>
    <col min="2835" max="2835" width="9.42578125" style="128" customWidth="1"/>
    <col min="2836" max="2841" width="3.7109375" style="128" customWidth="1"/>
    <col min="2842" max="2842" width="9.42578125" style="128" customWidth="1"/>
    <col min="2843" max="2848" width="3.7109375" style="128" customWidth="1"/>
    <col min="2849" max="2849" width="9.42578125" style="128" customWidth="1"/>
    <col min="2850" max="2855" width="3.7109375" style="128" customWidth="1"/>
    <col min="2856" max="2856" width="9.7109375" style="128" customWidth="1"/>
    <col min="2857" max="2862" width="3.85546875" style="128" customWidth="1"/>
    <col min="2863" max="2863" width="9.7109375" style="128" customWidth="1"/>
    <col min="2864" max="2869" width="3.85546875" style="128" customWidth="1"/>
    <col min="2870" max="2870" width="9.7109375" style="128" customWidth="1"/>
    <col min="2871" max="2876" width="3.85546875" style="128" customWidth="1"/>
    <col min="2877" max="2877" width="9.7109375" style="128" customWidth="1"/>
    <col min="2878" max="2883" width="3.85546875" style="128" customWidth="1"/>
    <col min="2884" max="2884" width="9.7109375" style="128" customWidth="1"/>
    <col min="2885" max="2890" width="3.85546875" style="128" customWidth="1"/>
    <col min="2891" max="2891" width="7.7109375" style="128" customWidth="1"/>
    <col min="2892" max="2892" width="4.7109375" style="128" customWidth="1"/>
    <col min="2893" max="2893" width="7.7109375" style="128" customWidth="1"/>
    <col min="2894" max="2894" width="4.7109375" style="128" customWidth="1"/>
    <col min="2895" max="2895" width="10.42578125" style="128" customWidth="1"/>
    <col min="2896" max="3072" width="9.140625" style="128"/>
    <col min="3073" max="3073" width="7.28515625" style="128" customWidth="1"/>
    <col min="3074" max="3074" width="14.42578125" style="128" customWidth="1"/>
    <col min="3075" max="3076" width="9.7109375" style="128" customWidth="1"/>
    <col min="3077" max="3077" width="9.42578125" style="128" customWidth="1"/>
    <col min="3078" max="3083" width="3.7109375" style="128" customWidth="1"/>
    <col min="3084" max="3084" width="9.42578125" style="128" customWidth="1"/>
    <col min="3085" max="3090" width="3.7109375" style="128" customWidth="1"/>
    <col min="3091" max="3091" width="9.42578125" style="128" customWidth="1"/>
    <col min="3092" max="3097" width="3.7109375" style="128" customWidth="1"/>
    <col min="3098" max="3098" width="9.42578125" style="128" customWidth="1"/>
    <col min="3099" max="3104" width="3.7109375" style="128" customWidth="1"/>
    <col min="3105" max="3105" width="9.42578125" style="128" customWidth="1"/>
    <col min="3106" max="3111" width="3.7109375" style="128" customWidth="1"/>
    <col min="3112" max="3112" width="9.7109375" style="128" customWidth="1"/>
    <col min="3113" max="3118" width="3.85546875" style="128" customWidth="1"/>
    <col min="3119" max="3119" width="9.7109375" style="128" customWidth="1"/>
    <col min="3120" max="3125" width="3.85546875" style="128" customWidth="1"/>
    <col min="3126" max="3126" width="9.7109375" style="128" customWidth="1"/>
    <col min="3127" max="3132" width="3.85546875" style="128" customWidth="1"/>
    <col min="3133" max="3133" width="9.7109375" style="128" customWidth="1"/>
    <col min="3134" max="3139" width="3.85546875" style="128" customWidth="1"/>
    <col min="3140" max="3140" width="9.7109375" style="128" customWidth="1"/>
    <col min="3141" max="3146" width="3.85546875" style="128" customWidth="1"/>
    <col min="3147" max="3147" width="7.7109375" style="128" customWidth="1"/>
    <col min="3148" max="3148" width="4.7109375" style="128" customWidth="1"/>
    <col min="3149" max="3149" width="7.7109375" style="128" customWidth="1"/>
    <col min="3150" max="3150" width="4.7109375" style="128" customWidth="1"/>
    <col min="3151" max="3151" width="10.42578125" style="128" customWidth="1"/>
    <col min="3152" max="3328" width="9.140625" style="128"/>
    <col min="3329" max="3329" width="7.28515625" style="128" customWidth="1"/>
    <col min="3330" max="3330" width="14.42578125" style="128" customWidth="1"/>
    <col min="3331" max="3332" width="9.7109375" style="128" customWidth="1"/>
    <col min="3333" max="3333" width="9.42578125" style="128" customWidth="1"/>
    <col min="3334" max="3339" width="3.7109375" style="128" customWidth="1"/>
    <col min="3340" max="3340" width="9.42578125" style="128" customWidth="1"/>
    <col min="3341" max="3346" width="3.7109375" style="128" customWidth="1"/>
    <col min="3347" max="3347" width="9.42578125" style="128" customWidth="1"/>
    <col min="3348" max="3353" width="3.7109375" style="128" customWidth="1"/>
    <col min="3354" max="3354" width="9.42578125" style="128" customWidth="1"/>
    <col min="3355" max="3360" width="3.7109375" style="128" customWidth="1"/>
    <col min="3361" max="3361" width="9.42578125" style="128" customWidth="1"/>
    <col min="3362" max="3367" width="3.7109375" style="128" customWidth="1"/>
    <col min="3368" max="3368" width="9.7109375" style="128" customWidth="1"/>
    <col min="3369" max="3374" width="3.85546875" style="128" customWidth="1"/>
    <col min="3375" max="3375" width="9.7109375" style="128" customWidth="1"/>
    <col min="3376" max="3381" width="3.85546875" style="128" customWidth="1"/>
    <col min="3382" max="3382" width="9.7109375" style="128" customWidth="1"/>
    <col min="3383" max="3388" width="3.85546875" style="128" customWidth="1"/>
    <col min="3389" max="3389" width="9.7109375" style="128" customWidth="1"/>
    <col min="3390" max="3395" width="3.85546875" style="128" customWidth="1"/>
    <col min="3396" max="3396" width="9.7109375" style="128" customWidth="1"/>
    <col min="3397" max="3402" width="3.85546875" style="128" customWidth="1"/>
    <col min="3403" max="3403" width="7.7109375" style="128" customWidth="1"/>
    <col min="3404" max="3404" width="4.7109375" style="128" customWidth="1"/>
    <col min="3405" max="3405" width="7.7109375" style="128" customWidth="1"/>
    <col min="3406" max="3406" width="4.7109375" style="128" customWidth="1"/>
    <col min="3407" max="3407" width="10.42578125" style="128" customWidth="1"/>
    <col min="3408" max="3584" width="9.140625" style="128"/>
    <col min="3585" max="3585" width="7.28515625" style="128" customWidth="1"/>
    <col min="3586" max="3586" width="14.42578125" style="128" customWidth="1"/>
    <col min="3587" max="3588" width="9.7109375" style="128" customWidth="1"/>
    <col min="3589" max="3589" width="9.42578125" style="128" customWidth="1"/>
    <col min="3590" max="3595" width="3.7109375" style="128" customWidth="1"/>
    <col min="3596" max="3596" width="9.42578125" style="128" customWidth="1"/>
    <col min="3597" max="3602" width="3.7109375" style="128" customWidth="1"/>
    <col min="3603" max="3603" width="9.42578125" style="128" customWidth="1"/>
    <col min="3604" max="3609" width="3.7109375" style="128" customWidth="1"/>
    <col min="3610" max="3610" width="9.42578125" style="128" customWidth="1"/>
    <col min="3611" max="3616" width="3.7109375" style="128" customWidth="1"/>
    <col min="3617" max="3617" width="9.42578125" style="128" customWidth="1"/>
    <col min="3618" max="3623" width="3.7109375" style="128" customWidth="1"/>
    <col min="3624" max="3624" width="9.7109375" style="128" customWidth="1"/>
    <col min="3625" max="3630" width="3.85546875" style="128" customWidth="1"/>
    <col min="3631" max="3631" width="9.7109375" style="128" customWidth="1"/>
    <col min="3632" max="3637" width="3.85546875" style="128" customWidth="1"/>
    <col min="3638" max="3638" width="9.7109375" style="128" customWidth="1"/>
    <col min="3639" max="3644" width="3.85546875" style="128" customWidth="1"/>
    <col min="3645" max="3645" width="9.7109375" style="128" customWidth="1"/>
    <col min="3646" max="3651" width="3.85546875" style="128" customWidth="1"/>
    <col min="3652" max="3652" width="9.7109375" style="128" customWidth="1"/>
    <col min="3653" max="3658" width="3.85546875" style="128" customWidth="1"/>
    <col min="3659" max="3659" width="7.7109375" style="128" customWidth="1"/>
    <col min="3660" max="3660" width="4.7109375" style="128" customWidth="1"/>
    <col min="3661" max="3661" width="7.7109375" style="128" customWidth="1"/>
    <col min="3662" max="3662" width="4.7109375" style="128" customWidth="1"/>
    <col min="3663" max="3663" width="10.42578125" style="128" customWidth="1"/>
    <col min="3664" max="3840" width="9.140625" style="128"/>
    <col min="3841" max="3841" width="7.28515625" style="128" customWidth="1"/>
    <col min="3842" max="3842" width="14.42578125" style="128" customWidth="1"/>
    <col min="3843" max="3844" width="9.7109375" style="128" customWidth="1"/>
    <col min="3845" max="3845" width="9.42578125" style="128" customWidth="1"/>
    <col min="3846" max="3851" width="3.7109375" style="128" customWidth="1"/>
    <col min="3852" max="3852" width="9.42578125" style="128" customWidth="1"/>
    <col min="3853" max="3858" width="3.7109375" style="128" customWidth="1"/>
    <col min="3859" max="3859" width="9.42578125" style="128" customWidth="1"/>
    <col min="3860" max="3865" width="3.7109375" style="128" customWidth="1"/>
    <col min="3866" max="3866" width="9.42578125" style="128" customWidth="1"/>
    <col min="3867" max="3872" width="3.7109375" style="128" customWidth="1"/>
    <col min="3873" max="3873" width="9.42578125" style="128" customWidth="1"/>
    <col min="3874" max="3879" width="3.7109375" style="128" customWidth="1"/>
    <col min="3880" max="3880" width="9.7109375" style="128" customWidth="1"/>
    <col min="3881" max="3886" width="3.85546875" style="128" customWidth="1"/>
    <col min="3887" max="3887" width="9.7109375" style="128" customWidth="1"/>
    <col min="3888" max="3893" width="3.85546875" style="128" customWidth="1"/>
    <col min="3894" max="3894" width="9.7109375" style="128" customWidth="1"/>
    <col min="3895" max="3900" width="3.85546875" style="128" customWidth="1"/>
    <col min="3901" max="3901" width="9.7109375" style="128" customWidth="1"/>
    <col min="3902" max="3907" width="3.85546875" style="128" customWidth="1"/>
    <col min="3908" max="3908" width="9.7109375" style="128" customWidth="1"/>
    <col min="3909" max="3914" width="3.85546875" style="128" customWidth="1"/>
    <col min="3915" max="3915" width="7.7109375" style="128" customWidth="1"/>
    <col min="3916" max="3916" width="4.7109375" style="128" customWidth="1"/>
    <col min="3917" max="3917" width="7.7109375" style="128" customWidth="1"/>
    <col min="3918" max="3918" width="4.7109375" style="128" customWidth="1"/>
    <col min="3919" max="3919" width="10.42578125" style="128" customWidth="1"/>
    <col min="3920" max="4096" width="9.140625" style="128"/>
    <col min="4097" max="4097" width="7.28515625" style="128" customWidth="1"/>
    <col min="4098" max="4098" width="14.42578125" style="128" customWidth="1"/>
    <col min="4099" max="4100" width="9.7109375" style="128" customWidth="1"/>
    <col min="4101" max="4101" width="9.42578125" style="128" customWidth="1"/>
    <col min="4102" max="4107" width="3.7109375" style="128" customWidth="1"/>
    <col min="4108" max="4108" width="9.42578125" style="128" customWidth="1"/>
    <col min="4109" max="4114" width="3.7109375" style="128" customWidth="1"/>
    <col min="4115" max="4115" width="9.42578125" style="128" customWidth="1"/>
    <col min="4116" max="4121" width="3.7109375" style="128" customWidth="1"/>
    <col min="4122" max="4122" width="9.42578125" style="128" customWidth="1"/>
    <col min="4123" max="4128" width="3.7109375" style="128" customWidth="1"/>
    <col min="4129" max="4129" width="9.42578125" style="128" customWidth="1"/>
    <col min="4130" max="4135" width="3.7109375" style="128" customWidth="1"/>
    <col min="4136" max="4136" width="9.7109375" style="128" customWidth="1"/>
    <col min="4137" max="4142" width="3.85546875" style="128" customWidth="1"/>
    <col min="4143" max="4143" width="9.7109375" style="128" customWidth="1"/>
    <col min="4144" max="4149" width="3.85546875" style="128" customWidth="1"/>
    <col min="4150" max="4150" width="9.7109375" style="128" customWidth="1"/>
    <col min="4151" max="4156" width="3.85546875" style="128" customWidth="1"/>
    <col min="4157" max="4157" width="9.7109375" style="128" customWidth="1"/>
    <col min="4158" max="4163" width="3.85546875" style="128" customWidth="1"/>
    <col min="4164" max="4164" width="9.7109375" style="128" customWidth="1"/>
    <col min="4165" max="4170" width="3.85546875" style="128" customWidth="1"/>
    <col min="4171" max="4171" width="7.7109375" style="128" customWidth="1"/>
    <col min="4172" max="4172" width="4.7109375" style="128" customWidth="1"/>
    <col min="4173" max="4173" width="7.7109375" style="128" customWidth="1"/>
    <col min="4174" max="4174" width="4.7109375" style="128" customWidth="1"/>
    <col min="4175" max="4175" width="10.42578125" style="128" customWidth="1"/>
    <col min="4176" max="4352" width="9.140625" style="128"/>
    <col min="4353" max="4353" width="7.28515625" style="128" customWidth="1"/>
    <col min="4354" max="4354" width="14.42578125" style="128" customWidth="1"/>
    <col min="4355" max="4356" width="9.7109375" style="128" customWidth="1"/>
    <col min="4357" max="4357" width="9.42578125" style="128" customWidth="1"/>
    <col min="4358" max="4363" width="3.7109375" style="128" customWidth="1"/>
    <col min="4364" max="4364" width="9.42578125" style="128" customWidth="1"/>
    <col min="4365" max="4370" width="3.7109375" style="128" customWidth="1"/>
    <col min="4371" max="4371" width="9.42578125" style="128" customWidth="1"/>
    <col min="4372" max="4377" width="3.7109375" style="128" customWidth="1"/>
    <col min="4378" max="4378" width="9.42578125" style="128" customWidth="1"/>
    <col min="4379" max="4384" width="3.7109375" style="128" customWidth="1"/>
    <col min="4385" max="4385" width="9.42578125" style="128" customWidth="1"/>
    <col min="4386" max="4391" width="3.7109375" style="128" customWidth="1"/>
    <col min="4392" max="4392" width="9.7109375" style="128" customWidth="1"/>
    <col min="4393" max="4398" width="3.85546875" style="128" customWidth="1"/>
    <col min="4399" max="4399" width="9.7109375" style="128" customWidth="1"/>
    <col min="4400" max="4405" width="3.85546875" style="128" customWidth="1"/>
    <col min="4406" max="4406" width="9.7109375" style="128" customWidth="1"/>
    <col min="4407" max="4412" width="3.85546875" style="128" customWidth="1"/>
    <col min="4413" max="4413" width="9.7109375" style="128" customWidth="1"/>
    <col min="4414" max="4419" width="3.85546875" style="128" customWidth="1"/>
    <col min="4420" max="4420" width="9.7109375" style="128" customWidth="1"/>
    <col min="4421" max="4426" width="3.85546875" style="128" customWidth="1"/>
    <col min="4427" max="4427" width="7.7109375" style="128" customWidth="1"/>
    <col min="4428" max="4428" width="4.7109375" style="128" customWidth="1"/>
    <col min="4429" max="4429" width="7.7109375" style="128" customWidth="1"/>
    <col min="4430" max="4430" width="4.7109375" style="128" customWidth="1"/>
    <col min="4431" max="4431" width="10.42578125" style="128" customWidth="1"/>
    <col min="4432" max="4608" width="9.140625" style="128"/>
    <col min="4609" max="4609" width="7.28515625" style="128" customWidth="1"/>
    <col min="4610" max="4610" width="14.42578125" style="128" customWidth="1"/>
    <col min="4611" max="4612" width="9.7109375" style="128" customWidth="1"/>
    <col min="4613" max="4613" width="9.42578125" style="128" customWidth="1"/>
    <col min="4614" max="4619" width="3.7109375" style="128" customWidth="1"/>
    <col min="4620" max="4620" width="9.42578125" style="128" customWidth="1"/>
    <col min="4621" max="4626" width="3.7109375" style="128" customWidth="1"/>
    <col min="4627" max="4627" width="9.42578125" style="128" customWidth="1"/>
    <col min="4628" max="4633" width="3.7109375" style="128" customWidth="1"/>
    <col min="4634" max="4634" width="9.42578125" style="128" customWidth="1"/>
    <col min="4635" max="4640" width="3.7109375" style="128" customWidth="1"/>
    <col min="4641" max="4641" width="9.42578125" style="128" customWidth="1"/>
    <col min="4642" max="4647" width="3.7109375" style="128" customWidth="1"/>
    <col min="4648" max="4648" width="9.7109375" style="128" customWidth="1"/>
    <col min="4649" max="4654" width="3.85546875" style="128" customWidth="1"/>
    <col min="4655" max="4655" width="9.7109375" style="128" customWidth="1"/>
    <col min="4656" max="4661" width="3.85546875" style="128" customWidth="1"/>
    <col min="4662" max="4662" width="9.7109375" style="128" customWidth="1"/>
    <col min="4663" max="4668" width="3.85546875" style="128" customWidth="1"/>
    <col min="4669" max="4669" width="9.7109375" style="128" customWidth="1"/>
    <col min="4670" max="4675" width="3.85546875" style="128" customWidth="1"/>
    <col min="4676" max="4676" width="9.7109375" style="128" customWidth="1"/>
    <col min="4677" max="4682" width="3.85546875" style="128" customWidth="1"/>
    <col min="4683" max="4683" width="7.7109375" style="128" customWidth="1"/>
    <col min="4684" max="4684" width="4.7109375" style="128" customWidth="1"/>
    <col min="4685" max="4685" width="7.7109375" style="128" customWidth="1"/>
    <col min="4686" max="4686" width="4.7109375" style="128" customWidth="1"/>
    <col min="4687" max="4687" width="10.42578125" style="128" customWidth="1"/>
    <col min="4688" max="4864" width="9.140625" style="128"/>
    <col min="4865" max="4865" width="7.28515625" style="128" customWidth="1"/>
    <col min="4866" max="4866" width="14.42578125" style="128" customWidth="1"/>
    <col min="4867" max="4868" width="9.7109375" style="128" customWidth="1"/>
    <col min="4869" max="4869" width="9.42578125" style="128" customWidth="1"/>
    <col min="4870" max="4875" width="3.7109375" style="128" customWidth="1"/>
    <col min="4876" max="4876" width="9.42578125" style="128" customWidth="1"/>
    <col min="4877" max="4882" width="3.7109375" style="128" customWidth="1"/>
    <col min="4883" max="4883" width="9.42578125" style="128" customWidth="1"/>
    <col min="4884" max="4889" width="3.7109375" style="128" customWidth="1"/>
    <col min="4890" max="4890" width="9.42578125" style="128" customWidth="1"/>
    <col min="4891" max="4896" width="3.7109375" style="128" customWidth="1"/>
    <col min="4897" max="4897" width="9.42578125" style="128" customWidth="1"/>
    <col min="4898" max="4903" width="3.7109375" style="128" customWidth="1"/>
    <col min="4904" max="4904" width="9.7109375" style="128" customWidth="1"/>
    <col min="4905" max="4910" width="3.85546875" style="128" customWidth="1"/>
    <col min="4911" max="4911" width="9.7109375" style="128" customWidth="1"/>
    <col min="4912" max="4917" width="3.85546875" style="128" customWidth="1"/>
    <col min="4918" max="4918" width="9.7109375" style="128" customWidth="1"/>
    <col min="4919" max="4924" width="3.85546875" style="128" customWidth="1"/>
    <col min="4925" max="4925" width="9.7109375" style="128" customWidth="1"/>
    <col min="4926" max="4931" width="3.85546875" style="128" customWidth="1"/>
    <col min="4932" max="4932" width="9.7109375" style="128" customWidth="1"/>
    <col min="4933" max="4938" width="3.85546875" style="128" customWidth="1"/>
    <col min="4939" max="4939" width="7.7109375" style="128" customWidth="1"/>
    <col min="4940" max="4940" width="4.7109375" style="128" customWidth="1"/>
    <col min="4941" max="4941" width="7.7109375" style="128" customWidth="1"/>
    <col min="4942" max="4942" width="4.7109375" style="128" customWidth="1"/>
    <col min="4943" max="4943" width="10.42578125" style="128" customWidth="1"/>
    <col min="4944" max="5120" width="9.140625" style="128"/>
    <col min="5121" max="5121" width="7.28515625" style="128" customWidth="1"/>
    <col min="5122" max="5122" width="14.42578125" style="128" customWidth="1"/>
    <col min="5123" max="5124" width="9.7109375" style="128" customWidth="1"/>
    <col min="5125" max="5125" width="9.42578125" style="128" customWidth="1"/>
    <col min="5126" max="5131" width="3.7109375" style="128" customWidth="1"/>
    <col min="5132" max="5132" width="9.42578125" style="128" customWidth="1"/>
    <col min="5133" max="5138" width="3.7109375" style="128" customWidth="1"/>
    <col min="5139" max="5139" width="9.42578125" style="128" customWidth="1"/>
    <col min="5140" max="5145" width="3.7109375" style="128" customWidth="1"/>
    <col min="5146" max="5146" width="9.42578125" style="128" customWidth="1"/>
    <col min="5147" max="5152" width="3.7109375" style="128" customWidth="1"/>
    <col min="5153" max="5153" width="9.42578125" style="128" customWidth="1"/>
    <col min="5154" max="5159" width="3.7109375" style="128" customWidth="1"/>
    <col min="5160" max="5160" width="9.7109375" style="128" customWidth="1"/>
    <col min="5161" max="5166" width="3.85546875" style="128" customWidth="1"/>
    <col min="5167" max="5167" width="9.7109375" style="128" customWidth="1"/>
    <col min="5168" max="5173" width="3.85546875" style="128" customWidth="1"/>
    <col min="5174" max="5174" width="9.7109375" style="128" customWidth="1"/>
    <col min="5175" max="5180" width="3.85546875" style="128" customWidth="1"/>
    <col min="5181" max="5181" width="9.7109375" style="128" customWidth="1"/>
    <col min="5182" max="5187" width="3.85546875" style="128" customWidth="1"/>
    <col min="5188" max="5188" width="9.7109375" style="128" customWidth="1"/>
    <col min="5189" max="5194" width="3.85546875" style="128" customWidth="1"/>
    <col min="5195" max="5195" width="7.7109375" style="128" customWidth="1"/>
    <col min="5196" max="5196" width="4.7109375" style="128" customWidth="1"/>
    <col min="5197" max="5197" width="7.7109375" style="128" customWidth="1"/>
    <col min="5198" max="5198" width="4.7109375" style="128" customWidth="1"/>
    <col min="5199" max="5199" width="10.42578125" style="128" customWidth="1"/>
    <col min="5200" max="5376" width="9.140625" style="128"/>
    <col min="5377" max="5377" width="7.28515625" style="128" customWidth="1"/>
    <col min="5378" max="5378" width="14.42578125" style="128" customWidth="1"/>
    <col min="5379" max="5380" width="9.7109375" style="128" customWidth="1"/>
    <col min="5381" max="5381" width="9.42578125" style="128" customWidth="1"/>
    <col min="5382" max="5387" width="3.7109375" style="128" customWidth="1"/>
    <col min="5388" max="5388" width="9.42578125" style="128" customWidth="1"/>
    <col min="5389" max="5394" width="3.7109375" style="128" customWidth="1"/>
    <col min="5395" max="5395" width="9.42578125" style="128" customWidth="1"/>
    <col min="5396" max="5401" width="3.7109375" style="128" customWidth="1"/>
    <col min="5402" max="5402" width="9.42578125" style="128" customWidth="1"/>
    <col min="5403" max="5408" width="3.7109375" style="128" customWidth="1"/>
    <col min="5409" max="5409" width="9.42578125" style="128" customWidth="1"/>
    <col min="5410" max="5415" width="3.7109375" style="128" customWidth="1"/>
    <col min="5416" max="5416" width="9.7109375" style="128" customWidth="1"/>
    <col min="5417" max="5422" width="3.85546875" style="128" customWidth="1"/>
    <col min="5423" max="5423" width="9.7109375" style="128" customWidth="1"/>
    <col min="5424" max="5429" width="3.85546875" style="128" customWidth="1"/>
    <col min="5430" max="5430" width="9.7109375" style="128" customWidth="1"/>
    <col min="5431" max="5436" width="3.85546875" style="128" customWidth="1"/>
    <col min="5437" max="5437" width="9.7109375" style="128" customWidth="1"/>
    <col min="5438" max="5443" width="3.85546875" style="128" customWidth="1"/>
    <col min="5444" max="5444" width="9.7109375" style="128" customWidth="1"/>
    <col min="5445" max="5450" width="3.85546875" style="128" customWidth="1"/>
    <col min="5451" max="5451" width="7.7109375" style="128" customWidth="1"/>
    <col min="5452" max="5452" width="4.7109375" style="128" customWidth="1"/>
    <col min="5453" max="5453" width="7.7109375" style="128" customWidth="1"/>
    <col min="5454" max="5454" width="4.7109375" style="128" customWidth="1"/>
    <col min="5455" max="5455" width="10.42578125" style="128" customWidth="1"/>
    <col min="5456" max="5632" width="9.140625" style="128"/>
    <col min="5633" max="5633" width="7.28515625" style="128" customWidth="1"/>
    <col min="5634" max="5634" width="14.42578125" style="128" customWidth="1"/>
    <col min="5635" max="5636" width="9.7109375" style="128" customWidth="1"/>
    <col min="5637" max="5637" width="9.42578125" style="128" customWidth="1"/>
    <col min="5638" max="5643" width="3.7109375" style="128" customWidth="1"/>
    <col min="5644" max="5644" width="9.42578125" style="128" customWidth="1"/>
    <col min="5645" max="5650" width="3.7109375" style="128" customWidth="1"/>
    <col min="5651" max="5651" width="9.42578125" style="128" customWidth="1"/>
    <col min="5652" max="5657" width="3.7109375" style="128" customWidth="1"/>
    <col min="5658" max="5658" width="9.42578125" style="128" customWidth="1"/>
    <col min="5659" max="5664" width="3.7109375" style="128" customWidth="1"/>
    <col min="5665" max="5665" width="9.42578125" style="128" customWidth="1"/>
    <col min="5666" max="5671" width="3.7109375" style="128" customWidth="1"/>
    <col min="5672" max="5672" width="9.7109375" style="128" customWidth="1"/>
    <col min="5673" max="5678" width="3.85546875" style="128" customWidth="1"/>
    <col min="5679" max="5679" width="9.7109375" style="128" customWidth="1"/>
    <col min="5680" max="5685" width="3.85546875" style="128" customWidth="1"/>
    <col min="5686" max="5686" width="9.7109375" style="128" customWidth="1"/>
    <col min="5687" max="5692" width="3.85546875" style="128" customWidth="1"/>
    <col min="5693" max="5693" width="9.7109375" style="128" customWidth="1"/>
    <col min="5694" max="5699" width="3.85546875" style="128" customWidth="1"/>
    <col min="5700" max="5700" width="9.7109375" style="128" customWidth="1"/>
    <col min="5701" max="5706" width="3.85546875" style="128" customWidth="1"/>
    <col min="5707" max="5707" width="7.7109375" style="128" customWidth="1"/>
    <col min="5708" max="5708" width="4.7109375" style="128" customWidth="1"/>
    <col min="5709" max="5709" width="7.7109375" style="128" customWidth="1"/>
    <col min="5710" max="5710" width="4.7109375" style="128" customWidth="1"/>
    <col min="5711" max="5711" width="10.42578125" style="128" customWidth="1"/>
    <col min="5712" max="5888" width="9.140625" style="128"/>
    <col min="5889" max="5889" width="7.28515625" style="128" customWidth="1"/>
    <col min="5890" max="5890" width="14.42578125" style="128" customWidth="1"/>
    <col min="5891" max="5892" width="9.7109375" style="128" customWidth="1"/>
    <col min="5893" max="5893" width="9.42578125" style="128" customWidth="1"/>
    <col min="5894" max="5899" width="3.7109375" style="128" customWidth="1"/>
    <col min="5900" max="5900" width="9.42578125" style="128" customWidth="1"/>
    <col min="5901" max="5906" width="3.7109375" style="128" customWidth="1"/>
    <col min="5907" max="5907" width="9.42578125" style="128" customWidth="1"/>
    <col min="5908" max="5913" width="3.7109375" style="128" customWidth="1"/>
    <col min="5914" max="5914" width="9.42578125" style="128" customWidth="1"/>
    <col min="5915" max="5920" width="3.7109375" style="128" customWidth="1"/>
    <col min="5921" max="5921" width="9.42578125" style="128" customWidth="1"/>
    <col min="5922" max="5927" width="3.7109375" style="128" customWidth="1"/>
    <col min="5928" max="5928" width="9.7109375" style="128" customWidth="1"/>
    <col min="5929" max="5934" width="3.85546875" style="128" customWidth="1"/>
    <col min="5935" max="5935" width="9.7109375" style="128" customWidth="1"/>
    <col min="5936" max="5941" width="3.85546875" style="128" customWidth="1"/>
    <col min="5942" max="5942" width="9.7109375" style="128" customWidth="1"/>
    <col min="5943" max="5948" width="3.85546875" style="128" customWidth="1"/>
    <col min="5949" max="5949" width="9.7109375" style="128" customWidth="1"/>
    <col min="5950" max="5955" width="3.85546875" style="128" customWidth="1"/>
    <col min="5956" max="5956" width="9.7109375" style="128" customWidth="1"/>
    <col min="5957" max="5962" width="3.85546875" style="128" customWidth="1"/>
    <col min="5963" max="5963" width="7.7109375" style="128" customWidth="1"/>
    <col min="5964" max="5964" width="4.7109375" style="128" customWidth="1"/>
    <col min="5965" max="5965" width="7.7109375" style="128" customWidth="1"/>
    <col min="5966" max="5966" width="4.7109375" style="128" customWidth="1"/>
    <col min="5967" max="5967" width="10.42578125" style="128" customWidth="1"/>
    <col min="5968" max="6144" width="9.140625" style="128"/>
    <col min="6145" max="6145" width="7.28515625" style="128" customWidth="1"/>
    <col min="6146" max="6146" width="14.42578125" style="128" customWidth="1"/>
    <col min="6147" max="6148" width="9.7109375" style="128" customWidth="1"/>
    <col min="6149" max="6149" width="9.42578125" style="128" customWidth="1"/>
    <col min="6150" max="6155" width="3.7109375" style="128" customWidth="1"/>
    <col min="6156" max="6156" width="9.42578125" style="128" customWidth="1"/>
    <col min="6157" max="6162" width="3.7109375" style="128" customWidth="1"/>
    <col min="6163" max="6163" width="9.42578125" style="128" customWidth="1"/>
    <col min="6164" max="6169" width="3.7109375" style="128" customWidth="1"/>
    <col min="6170" max="6170" width="9.42578125" style="128" customWidth="1"/>
    <col min="6171" max="6176" width="3.7109375" style="128" customWidth="1"/>
    <col min="6177" max="6177" width="9.42578125" style="128" customWidth="1"/>
    <col min="6178" max="6183" width="3.7109375" style="128" customWidth="1"/>
    <col min="6184" max="6184" width="9.7109375" style="128" customWidth="1"/>
    <col min="6185" max="6190" width="3.85546875" style="128" customWidth="1"/>
    <col min="6191" max="6191" width="9.7109375" style="128" customWidth="1"/>
    <col min="6192" max="6197" width="3.85546875" style="128" customWidth="1"/>
    <col min="6198" max="6198" width="9.7109375" style="128" customWidth="1"/>
    <col min="6199" max="6204" width="3.85546875" style="128" customWidth="1"/>
    <col min="6205" max="6205" width="9.7109375" style="128" customWidth="1"/>
    <col min="6206" max="6211" width="3.85546875" style="128" customWidth="1"/>
    <col min="6212" max="6212" width="9.7109375" style="128" customWidth="1"/>
    <col min="6213" max="6218" width="3.85546875" style="128" customWidth="1"/>
    <col min="6219" max="6219" width="7.7109375" style="128" customWidth="1"/>
    <col min="6220" max="6220" width="4.7109375" style="128" customWidth="1"/>
    <col min="6221" max="6221" width="7.7109375" style="128" customWidth="1"/>
    <col min="6222" max="6222" width="4.7109375" style="128" customWidth="1"/>
    <col min="6223" max="6223" width="10.42578125" style="128" customWidth="1"/>
    <col min="6224" max="6400" width="9.140625" style="128"/>
    <col min="6401" max="6401" width="7.28515625" style="128" customWidth="1"/>
    <col min="6402" max="6402" width="14.42578125" style="128" customWidth="1"/>
    <col min="6403" max="6404" width="9.7109375" style="128" customWidth="1"/>
    <col min="6405" max="6405" width="9.42578125" style="128" customWidth="1"/>
    <col min="6406" max="6411" width="3.7109375" style="128" customWidth="1"/>
    <col min="6412" max="6412" width="9.42578125" style="128" customWidth="1"/>
    <col min="6413" max="6418" width="3.7109375" style="128" customWidth="1"/>
    <col min="6419" max="6419" width="9.42578125" style="128" customWidth="1"/>
    <col min="6420" max="6425" width="3.7109375" style="128" customWidth="1"/>
    <col min="6426" max="6426" width="9.42578125" style="128" customWidth="1"/>
    <col min="6427" max="6432" width="3.7109375" style="128" customWidth="1"/>
    <col min="6433" max="6433" width="9.42578125" style="128" customWidth="1"/>
    <col min="6434" max="6439" width="3.7109375" style="128" customWidth="1"/>
    <col min="6440" max="6440" width="9.7109375" style="128" customWidth="1"/>
    <col min="6441" max="6446" width="3.85546875" style="128" customWidth="1"/>
    <col min="6447" max="6447" width="9.7109375" style="128" customWidth="1"/>
    <col min="6448" max="6453" width="3.85546875" style="128" customWidth="1"/>
    <col min="6454" max="6454" width="9.7109375" style="128" customWidth="1"/>
    <col min="6455" max="6460" width="3.85546875" style="128" customWidth="1"/>
    <col min="6461" max="6461" width="9.7109375" style="128" customWidth="1"/>
    <col min="6462" max="6467" width="3.85546875" style="128" customWidth="1"/>
    <col min="6468" max="6468" width="9.7109375" style="128" customWidth="1"/>
    <col min="6469" max="6474" width="3.85546875" style="128" customWidth="1"/>
    <col min="6475" max="6475" width="7.7109375" style="128" customWidth="1"/>
    <col min="6476" max="6476" width="4.7109375" style="128" customWidth="1"/>
    <col min="6477" max="6477" width="7.7109375" style="128" customWidth="1"/>
    <col min="6478" max="6478" width="4.7109375" style="128" customWidth="1"/>
    <col min="6479" max="6479" width="10.42578125" style="128" customWidth="1"/>
    <col min="6480" max="6656" width="9.140625" style="128"/>
    <col min="6657" max="6657" width="7.28515625" style="128" customWidth="1"/>
    <col min="6658" max="6658" width="14.42578125" style="128" customWidth="1"/>
    <col min="6659" max="6660" width="9.7109375" style="128" customWidth="1"/>
    <col min="6661" max="6661" width="9.42578125" style="128" customWidth="1"/>
    <col min="6662" max="6667" width="3.7109375" style="128" customWidth="1"/>
    <col min="6668" max="6668" width="9.42578125" style="128" customWidth="1"/>
    <col min="6669" max="6674" width="3.7109375" style="128" customWidth="1"/>
    <col min="6675" max="6675" width="9.42578125" style="128" customWidth="1"/>
    <col min="6676" max="6681" width="3.7109375" style="128" customWidth="1"/>
    <col min="6682" max="6682" width="9.42578125" style="128" customWidth="1"/>
    <col min="6683" max="6688" width="3.7109375" style="128" customWidth="1"/>
    <col min="6689" max="6689" width="9.42578125" style="128" customWidth="1"/>
    <col min="6690" max="6695" width="3.7109375" style="128" customWidth="1"/>
    <col min="6696" max="6696" width="9.7109375" style="128" customWidth="1"/>
    <col min="6697" max="6702" width="3.85546875" style="128" customWidth="1"/>
    <col min="6703" max="6703" width="9.7109375" style="128" customWidth="1"/>
    <col min="6704" max="6709" width="3.85546875" style="128" customWidth="1"/>
    <col min="6710" max="6710" width="9.7109375" style="128" customWidth="1"/>
    <col min="6711" max="6716" width="3.85546875" style="128" customWidth="1"/>
    <col min="6717" max="6717" width="9.7109375" style="128" customWidth="1"/>
    <col min="6718" max="6723" width="3.85546875" style="128" customWidth="1"/>
    <col min="6724" max="6724" width="9.7109375" style="128" customWidth="1"/>
    <col min="6725" max="6730" width="3.85546875" style="128" customWidth="1"/>
    <col min="6731" max="6731" width="7.7109375" style="128" customWidth="1"/>
    <col min="6732" max="6732" width="4.7109375" style="128" customWidth="1"/>
    <col min="6733" max="6733" width="7.7109375" style="128" customWidth="1"/>
    <col min="6734" max="6734" width="4.7109375" style="128" customWidth="1"/>
    <col min="6735" max="6735" width="10.42578125" style="128" customWidth="1"/>
    <col min="6736" max="6912" width="9.140625" style="128"/>
    <col min="6913" max="6913" width="7.28515625" style="128" customWidth="1"/>
    <col min="6914" max="6914" width="14.42578125" style="128" customWidth="1"/>
    <col min="6915" max="6916" width="9.7109375" style="128" customWidth="1"/>
    <col min="6917" max="6917" width="9.42578125" style="128" customWidth="1"/>
    <col min="6918" max="6923" width="3.7109375" style="128" customWidth="1"/>
    <col min="6924" max="6924" width="9.42578125" style="128" customWidth="1"/>
    <col min="6925" max="6930" width="3.7109375" style="128" customWidth="1"/>
    <col min="6931" max="6931" width="9.42578125" style="128" customWidth="1"/>
    <col min="6932" max="6937" width="3.7109375" style="128" customWidth="1"/>
    <col min="6938" max="6938" width="9.42578125" style="128" customWidth="1"/>
    <col min="6939" max="6944" width="3.7109375" style="128" customWidth="1"/>
    <col min="6945" max="6945" width="9.42578125" style="128" customWidth="1"/>
    <col min="6946" max="6951" width="3.7109375" style="128" customWidth="1"/>
    <col min="6952" max="6952" width="9.7109375" style="128" customWidth="1"/>
    <col min="6953" max="6958" width="3.85546875" style="128" customWidth="1"/>
    <col min="6959" max="6959" width="9.7109375" style="128" customWidth="1"/>
    <col min="6960" max="6965" width="3.85546875" style="128" customWidth="1"/>
    <col min="6966" max="6966" width="9.7109375" style="128" customWidth="1"/>
    <col min="6967" max="6972" width="3.85546875" style="128" customWidth="1"/>
    <col min="6973" max="6973" width="9.7109375" style="128" customWidth="1"/>
    <col min="6974" max="6979" width="3.85546875" style="128" customWidth="1"/>
    <col min="6980" max="6980" width="9.7109375" style="128" customWidth="1"/>
    <col min="6981" max="6986" width="3.85546875" style="128" customWidth="1"/>
    <col min="6987" max="6987" width="7.7109375" style="128" customWidth="1"/>
    <col min="6988" max="6988" width="4.7109375" style="128" customWidth="1"/>
    <col min="6989" max="6989" width="7.7109375" style="128" customWidth="1"/>
    <col min="6990" max="6990" width="4.7109375" style="128" customWidth="1"/>
    <col min="6991" max="6991" width="10.42578125" style="128" customWidth="1"/>
    <col min="6992" max="7168" width="9.140625" style="128"/>
    <col min="7169" max="7169" width="7.28515625" style="128" customWidth="1"/>
    <col min="7170" max="7170" width="14.42578125" style="128" customWidth="1"/>
    <col min="7171" max="7172" width="9.7109375" style="128" customWidth="1"/>
    <col min="7173" max="7173" width="9.42578125" style="128" customWidth="1"/>
    <col min="7174" max="7179" width="3.7109375" style="128" customWidth="1"/>
    <col min="7180" max="7180" width="9.42578125" style="128" customWidth="1"/>
    <col min="7181" max="7186" width="3.7109375" style="128" customWidth="1"/>
    <col min="7187" max="7187" width="9.42578125" style="128" customWidth="1"/>
    <col min="7188" max="7193" width="3.7109375" style="128" customWidth="1"/>
    <col min="7194" max="7194" width="9.42578125" style="128" customWidth="1"/>
    <col min="7195" max="7200" width="3.7109375" style="128" customWidth="1"/>
    <col min="7201" max="7201" width="9.42578125" style="128" customWidth="1"/>
    <col min="7202" max="7207" width="3.7109375" style="128" customWidth="1"/>
    <col min="7208" max="7208" width="9.7109375" style="128" customWidth="1"/>
    <col min="7209" max="7214" width="3.85546875" style="128" customWidth="1"/>
    <col min="7215" max="7215" width="9.7109375" style="128" customWidth="1"/>
    <col min="7216" max="7221" width="3.85546875" style="128" customWidth="1"/>
    <col min="7222" max="7222" width="9.7109375" style="128" customWidth="1"/>
    <col min="7223" max="7228" width="3.85546875" style="128" customWidth="1"/>
    <col min="7229" max="7229" width="9.7109375" style="128" customWidth="1"/>
    <col min="7230" max="7235" width="3.85546875" style="128" customWidth="1"/>
    <col min="7236" max="7236" width="9.7109375" style="128" customWidth="1"/>
    <col min="7237" max="7242" width="3.85546875" style="128" customWidth="1"/>
    <col min="7243" max="7243" width="7.7109375" style="128" customWidth="1"/>
    <col min="7244" max="7244" width="4.7109375" style="128" customWidth="1"/>
    <col min="7245" max="7245" width="7.7109375" style="128" customWidth="1"/>
    <col min="7246" max="7246" width="4.7109375" style="128" customWidth="1"/>
    <col min="7247" max="7247" width="10.42578125" style="128" customWidth="1"/>
    <col min="7248" max="7424" width="9.140625" style="128"/>
    <col min="7425" max="7425" width="7.28515625" style="128" customWidth="1"/>
    <col min="7426" max="7426" width="14.42578125" style="128" customWidth="1"/>
    <col min="7427" max="7428" width="9.7109375" style="128" customWidth="1"/>
    <col min="7429" max="7429" width="9.42578125" style="128" customWidth="1"/>
    <col min="7430" max="7435" width="3.7109375" style="128" customWidth="1"/>
    <col min="7436" max="7436" width="9.42578125" style="128" customWidth="1"/>
    <col min="7437" max="7442" width="3.7109375" style="128" customWidth="1"/>
    <col min="7443" max="7443" width="9.42578125" style="128" customWidth="1"/>
    <col min="7444" max="7449" width="3.7109375" style="128" customWidth="1"/>
    <col min="7450" max="7450" width="9.42578125" style="128" customWidth="1"/>
    <col min="7451" max="7456" width="3.7109375" style="128" customWidth="1"/>
    <col min="7457" max="7457" width="9.42578125" style="128" customWidth="1"/>
    <col min="7458" max="7463" width="3.7109375" style="128" customWidth="1"/>
    <col min="7464" max="7464" width="9.7109375" style="128" customWidth="1"/>
    <col min="7465" max="7470" width="3.85546875" style="128" customWidth="1"/>
    <col min="7471" max="7471" width="9.7109375" style="128" customWidth="1"/>
    <col min="7472" max="7477" width="3.85546875" style="128" customWidth="1"/>
    <col min="7478" max="7478" width="9.7109375" style="128" customWidth="1"/>
    <col min="7479" max="7484" width="3.85546875" style="128" customWidth="1"/>
    <col min="7485" max="7485" width="9.7109375" style="128" customWidth="1"/>
    <col min="7486" max="7491" width="3.85546875" style="128" customWidth="1"/>
    <col min="7492" max="7492" width="9.7109375" style="128" customWidth="1"/>
    <col min="7493" max="7498" width="3.85546875" style="128" customWidth="1"/>
    <col min="7499" max="7499" width="7.7109375" style="128" customWidth="1"/>
    <col min="7500" max="7500" width="4.7109375" style="128" customWidth="1"/>
    <col min="7501" max="7501" width="7.7109375" style="128" customWidth="1"/>
    <col min="7502" max="7502" width="4.7109375" style="128" customWidth="1"/>
    <col min="7503" max="7503" width="10.42578125" style="128" customWidth="1"/>
    <col min="7504" max="7680" width="9.140625" style="128"/>
    <col min="7681" max="7681" width="7.28515625" style="128" customWidth="1"/>
    <col min="7682" max="7682" width="14.42578125" style="128" customWidth="1"/>
    <col min="7683" max="7684" width="9.7109375" style="128" customWidth="1"/>
    <col min="7685" max="7685" width="9.42578125" style="128" customWidth="1"/>
    <col min="7686" max="7691" width="3.7109375" style="128" customWidth="1"/>
    <col min="7692" max="7692" width="9.42578125" style="128" customWidth="1"/>
    <col min="7693" max="7698" width="3.7109375" style="128" customWidth="1"/>
    <col min="7699" max="7699" width="9.42578125" style="128" customWidth="1"/>
    <col min="7700" max="7705" width="3.7109375" style="128" customWidth="1"/>
    <col min="7706" max="7706" width="9.42578125" style="128" customWidth="1"/>
    <col min="7707" max="7712" width="3.7109375" style="128" customWidth="1"/>
    <col min="7713" max="7713" width="9.42578125" style="128" customWidth="1"/>
    <col min="7714" max="7719" width="3.7109375" style="128" customWidth="1"/>
    <col min="7720" max="7720" width="9.7109375" style="128" customWidth="1"/>
    <col min="7721" max="7726" width="3.85546875" style="128" customWidth="1"/>
    <col min="7727" max="7727" width="9.7109375" style="128" customWidth="1"/>
    <col min="7728" max="7733" width="3.85546875" style="128" customWidth="1"/>
    <col min="7734" max="7734" width="9.7109375" style="128" customWidth="1"/>
    <col min="7735" max="7740" width="3.85546875" style="128" customWidth="1"/>
    <col min="7741" max="7741" width="9.7109375" style="128" customWidth="1"/>
    <col min="7742" max="7747" width="3.85546875" style="128" customWidth="1"/>
    <col min="7748" max="7748" width="9.7109375" style="128" customWidth="1"/>
    <col min="7749" max="7754" width="3.85546875" style="128" customWidth="1"/>
    <col min="7755" max="7755" width="7.7109375" style="128" customWidth="1"/>
    <col min="7756" max="7756" width="4.7109375" style="128" customWidth="1"/>
    <col min="7757" max="7757" width="7.7109375" style="128" customWidth="1"/>
    <col min="7758" max="7758" width="4.7109375" style="128" customWidth="1"/>
    <col min="7759" max="7759" width="10.42578125" style="128" customWidth="1"/>
    <col min="7760" max="7936" width="9.140625" style="128"/>
    <col min="7937" max="7937" width="7.28515625" style="128" customWidth="1"/>
    <col min="7938" max="7938" width="14.42578125" style="128" customWidth="1"/>
    <col min="7939" max="7940" width="9.7109375" style="128" customWidth="1"/>
    <col min="7941" max="7941" width="9.42578125" style="128" customWidth="1"/>
    <col min="7942" max="7947" width="3.7109375" style="128" customWidth="1"/>
    <col min="7948" max="7948" width="9.42578125" style="128" customWidth="1"/>
    <col min="7949" max="7954" width="3.7109375" style="128" customWidth="1"/>
    <col min="7955" max="7955" width="9.42578125" style="128" customWidth="1"/>
    <col min="7956" max="7961" width="3.7109375" style="128" customWidth="1"/>
    <col min="7962" max="7962" width="9.42578125" style="128" customWidth="1"/>
    <col min="7963" max="7968" width="3.7109375" style="128" customWidth="1"/>
    <col min="7969" max="7969" width="9.42578125" style="128" customWidth="1"/>
    <col min="7970" max="7975" width="3.7109375" style="128" customWidth="1"/>
    <col min="7976" max="7976" width="9.7109375" style="128" customWidth="1"/>
    <col min="7977" max="7982" width="3.85546875" style="128" customWidth="1"/>
    <col min="7983" max="7983" width="9.7109375" style="128" customWidth="1"/>
    <col min="7984" max="7989" width="3.85546875" style="128" customWidth="1"/>
    <col min="7990" max="7990" width="9.7109375" style="128" customWidth="1"/>
    <col min="7991" max="7996" width="3.85546875" style="128" customWidth="1"/>
    <col min="7997" max="7997" width="9.7109375" style="128" customWidth="1"/>
    <col min="7998" max="8003" width="3.85546875" style="128" customWidth="1"/>
    <col min="8004" max="8004" width="9.7109375" style="128" customWidth="1"/>
    <col min="8005" max="8010" width="3.85546875" style="128" customWidth="1"/>
    <col min="8011" max="8011" width="7.7109375" style="128" customWidth="1"/>
    <col min="8012" max="8012" width="4.7109375" style="128" customWidth="1"/>
    <col min="8013" max="8013" width="7.7109375" style="128" customWidth="1"/>
    <col min="8014" max="8014" width="4.7109375" style="128" customWidth="1"/>
    <col min="8015" max="8015" width="10.42578125" style="128" customWidth="1"/>
    <col min="8016" max="8192" width="9.140625" style="128"/>
    <col min="8193" max="8193" width="7.28515625" style="128" customWidth="1"/>
    <col min="8194" max="8194" width="14.42578125" style="128" customWidth="1"/>
    <col min="8195" max="8196" width="9.7109375" style="128" customWidth="1"/>
    <col min="8197" max="8197" width="9.42578125" style="128" customWidth="1"/>
    <col min="8198" max="8203" width="3.7109375" style="128" customWidth="1"/>
    <col min="8204" max="8204" width="9.42578125" style="128" customWidth="1"/>
    <col min="8205" max="8210" width="3.7109375" style="128" customWidth="1"/>
    <col min="8211" max="8211" width="9.42578125" style="128" customWidth="1"/>
    <col min="8212" max="8217" width="3.7109375" style="128" customWidth="1"/>
    <col min="8218" max="8218" width="9.42578125" style="128" customWidth="1"/>
    <col min="8219" max="8224" width="3.7109375" style="128" customWidth="1"/>
    <col min="8225" max="8225" width="9.42578125" style="128" customWidth="1"/>
    <col min="8226" max="8231" width="3.7109375" style="128" customWidth="1"/>
    <col min="8232" max="8232" width="9.7109375" style="128" customWidth="1"/>
    <col min="8233" max="8238" width="3.85546875" style="128" customWidth="1"/>
    <col min="8239" max="8239" width="9.7109375" style="128" customWidth="1"/>
    <col min="8240" max="8245" width="3.85546875" style="128" customWidth="1"/>
    <col min="8246" max="8246" width="9.7109375" style="128" customWidth="1"/>
    <col min="8247" max="8252" width="3.85546875" style="128" customWidth="1"/>
    <col min="8253" max="8253" width="9.7109375" style="128" customWidth="1"/>
    <col min="8254" max="8259" width="3.85546875" style="128" customWidth="1"/>
    <col min="8260" max="8260" width="9.7109375" style="128" customWidth="1"/>
    <col min="8261" max="8266" width="3.85546875" style="128" customWidth="1"/>
    <col min="8267" max="8267" width="7.7109375" style="128" customWidth="1"/>
    <col min="8268" max="8268" width="4.7109375" style="128" customWidth="1"/>
    <col min="8269" max="8269" width="7.7109375" style="128" customWidth="1"/>
    <col min="8270" max="8270" width="4.7109375" style="128" customWidth="1"/>
    <col min="8271" max="8271" width="10.42578125" style="128" customWidth="1"/>
    <col min="8272" max="8448" width="9.140625" style="128"/>
    <col min="8449" max="8449" width="7.28515625" style="128" customWidth="1"/>
    <col min="8450" max="8450" width="14.42578125" style="128" customWidth="1"/>
    <col min="8451" max="8452" width="9.7109375" style="128" customWidth="1"/>
    <col min="8453" max="8453" width="9.42578125" style="128" customWidth="1"/>
    <col min="8454" max="8459" width="3.7109375" style="128" customWidth="1"/>
    <col min="8460" max="8460" width="9.42578125" style="128" customWidth="1"/>
    <col min="8461" max="8466" width="3.7109375" style="128" customWidth="1"/>
    <col min="8467" max="8467" width="9.42578125" style="128" customWidth="1"/>
    <col min="8468" max="8473" width="3.7109375" style="128" customWidth="1"/>
    <col min="8474" max="8474" width="9.42578125" style="128" customWidth="1"/>
    <col min="8475" max="8480" width="3.7109375" style="128" customWidth="1"/>
    <col min="8481" max="8481" width="9.42578125" style="128" customWidth="1"/>
    <col min="8482" max="8487" width="3.7109375" style="128" customWidth="1"/>
    <col min="8488" max="8488" width="9.7109375" style="128" customWidth="1"/>
    <col min="8489" max="8494" width="3.85546875" style="128" customWidth="1"/>
    <col min="8495" max="8495" width="9.7109375" style="128" customWidth="1"/>
    <col min="8496" max="8501" width="3.85546875" style="128" customWidth="1"/>
    <col min="8502" max="8502" width="9.7109375" style="128" customWidth="1"/>
    <col min="8503" max="8508" width="3.85546875" style="128" customWidth="1"/>
    <col min="8509" max="8509" width="9.7109375" style="128" customWidth="1"/>
    <col min="8510" max="8515" width="3.85546875" style="128" customWidth="1"/>
    <col min="8516" max="8516" width="9.7109375" style="128" customWidth="1"/>
    <col min="8517" max="8522" width="3.85546875" style="128" customWidth="1"/>
    <col min="8523" max="8523" width="7.7109375" style="128" customWidth="1"/>
    <col min="8524" max="8524" width="4.7109375" style="128" customWidth="1"/>
    <col min="8525" max="8525" width="7.7109375" style="128" customWidth="1"/>
    <col min="8526" max="8526" width="4.7109375" style="128" customWidth="1"/>
    <col min="8527" max="8527" width="10.42578125" style="128" customWidth="1"/>
    <col min="8528" max="8704" width="9.140625" style="128"/>
    <col min="8705" max="8705" width="7.28515625" style="128" customWidth="1"/>
    <col min="8706" max="8706" width="14.42578125" style="128" customWidth="1"/>
    <col min="8707" max="8708" width="9.7109375" style="128" customWidth="1"/>
    <col min="8709" max="8709" width="9.42578125" style="128" customWidth="1"/>
    <col min="8710" max="8715" width="3.7109375" style="128" customWidth="1"/>
    <col min="8716" max="8716" width="9.42578125" style="128" customWidth="1"/>
    <col min="8717" max="8722" width="3.7109375" style="128" customWidth="1"/>
    <col min="8723" max="8723" width="9.42578125" style="128" customWidth="1"/>
    <col min="8724" max="8729" width="3.7109375" style="128" customWidth="1"/>
    <col min="8730" max="8730" width="9.42578125" style="128" customWidth="1"/>
    <col min="8731" max="8736" width="3.7109375" style="128" customWidth="1"/>
    <col min="8737" max="8737" width="9.42578125" style="128" customWidth="1"/>
    <col min="8738" max="8743" width="3.7109375" style="128" customWidth="1"/>
    <col min="8744" max="8744" width="9.7109375" style="128" customWidth="1"/>
    <col min="8745" max="8750" width="3.85546875" style="128" customWidth="1"/>
    <col min="8751" max="8751" width="9.7109375" style="128" customWidth="1"/>
    <col min="8752" max="8757" width="3.85546875" style="128" customWidth="1"/>
    <col min="8758" max="8758" width="9.7109375" style="128" customWidth="1"/>
    <col min="8759" max="8764" width="3.85546875" style="128" customWidth="1"/>
    <col min="8765" max="8765" width="9.7109375" style="128" customWidth="1"/>
    <col min="8766" max="8771" width="3.85546875" style="128" customWidth="1"/>
    <col min="8772" max="8772" width="9.7109375" style="128" customWidth="1"/>
    <col min="8773" max="8778" width="3.85546875" style="128" customWidth="1"/>
    <col min="8779" max="8779" width="7.7109375" style="128" customWidth="1"/>
    <col min="8780" max="8780" width="4.7109375" style="128" customWidth="1"/>
    <col min="8781" max="8781" width="7.7109375" style="128" customWidth="1"/>
    <col min="8782" max="8782" width="4.7109375" style="128" customWidth="1"/>
    <col min="8783" max="8783" width="10.42578125" style="128" customWidth="1"/>
    <col min="8784" max="8960" width="9.140625" style="128"/>
    <col min="8961" max="8961" width="7.28515625" style="128" customWidth="1"/>
    <col min="8962" max="8962" width="14.42578125" style="128" customWidth="1"/>
    <col min="8963" max="8964" width="9.7109375" style="128" customWidth="1"/>
    <col min="8965" max="8965" width="9.42578125" style="128" customWidth="1"/>
    <col min="8966" max="8971" width="3.7109375" style="128" customWidth="1"/>
    <col min="8972" max="8972" width="9.42578125" style="128" customWidth="1"/>
    <col min="8973" max="8978" width="3.7109375" style="128" customWidth="1"/>
    <col min="8979" max="8979" width="9.42578125" style="128" customWidth="1"/>
    <col min="8980" max="8985" width="3.7109375" style="128" customWidth="1"/>
    <col min="8986" max="8986" width="9.42578125" style="128" customWidth="1"/>
    <col min="8987" max="8992" width="3.7109375" style="128" customWidth="1"/>
    <col min="8993" max="8993" width="9.42578125" style="128" customWidth="1"/>
    <col min="8994" max="8999" width="3.7109375" style="128" customWidth="1"/>
    <col min="9000" max="9000" width="9.7109375" style="128" customWidth="1"/>
    <col min="9001" max="9006" width="3.85546875" style="128" customWidth="1"/>
    <col min="9007" max="9007" width="9.7109375" style="128" customWidth="1"/>
    <col min="9008" max="9013" width="3.85546875" style="128" customWidth="1"/>
    <col min="9014" max="9014" width="9.7109375" style="128" customWidth="1"/>
    <col min="9015" max="9020" width="3.85546875" style="128" customWidth="1"/>
    <col min="9021" max="9021" width="9.7109375" style="128" customWidth="1"/>
    <col min="9022" max="9027" width="3.85546875" style="128" customWidth="1"/>
    <col min="9028" max="9028" width="9.7109375" style="128" customWidth="1"/>
    <col min="9029" max="9034" width="3.85546875" style="128" customWidth="1"/>
    <col min="9035" max="9035" width="7.7109375" style="128" customWidth="1"/>
    <col min="9036" max="9036" width="4.7109375" style="128" customWidth="1"/>
    <col min="9037" max="9037" width="7.7109375" style="128" customWidth="1"/>
    <col min="9038" max="9038" width="4.7109375" style="128" customWidth="1"/>
    <col min="9039" max="9039" width="10.42578125" style="128" customWidth="1"/>
    <col min="9040" max="9216" width="9.140625" style="128"/>
    <col min="9217" max="9217" width="7.28515625" style="128" customWidth="1"/>
    <col min="9218" max="9218" width="14.42578125" style="128" customWidth="1"/>
    <col min="9219" max="9220" width="9.7109375" style="128" customWidth="1"/>
    <col min="9221" max="9221" width="9.42578125" style="128" customWidth="1"/>
    <col min="9222" max="9227" width="3.7109375" style="128" customWidth="1"/>
    <col min="9228" max="9228" width="9.42578125" style="128" customWidth="1"/>
    <col min="9229" max="9234" width="3.7109375" style="128" customWidth="1"/>
    <col min="9235" max="9235" width="9.42578125" style="128" customWidth="1"/>
    <col min="9236" max="9241" width="3.7109375" style="128" customWidth="1"/>
    <col min="9242" max="9242" width="9.42578125" style="128" customWidth="1"/>
    <col min="9243" max="9248" width="3.7109375" style="128" customWidth="1"/>
    <col min="9249" max="9249" width="9.42578125" style="128" customWidth="1"/>
    <col min="9250" max="9255" width="3.7109375" style="128" customWidth="1"/>
    <col min="9256" max="9256" width="9.7109375" style="128" customWidth="1"/>
    <col min="9257" max="9262" width="3.85546875" style="128" customWidth="1"/>
    <col min="9263" max="9263" width="9.7109375" style="128" customWidth="1"/>
    <col min="9264" max="9269" width="3.85546875" style="128" customWidth="1"/>
    <col min="9270" max="9270" width="9.7109375" style="128" customWidth="1"/>
    <col min="9271" max="9276" width="3.85546875" style="128" customWidth="1"/>
    <col min="9277" max="9277" width="9.7109375" style="128" customWidth="1"/>
    <col min="9278" max="9283" width="3.85546875" style="128" customWidth="1"/>
    <col min="9284" max="9284" width="9.7109375" style="128" customWidth="1"/>
    <col min="9285" max="9290" width="3.85546875" style="128" customWidth="1"/>
    <col min="9291" max="9291" width="7.7109375" style="128" customWidth="1"/>
    <col min="9292" max="9292" width="4.7109375" style="128" customWidth="1"/>
    <col min="9293" max="9293" width="7.7109375" style="128" customWidth="1"/>
    <col min="9294" max="9294" width="4.7109375" style="128" customWidth="1"/>
    <col min="9295" max="9295" width="10.42578125" style="128" customWidth="1"/>
    <col min="9296" max="9472" width="9.140625" style="128"/>
    <col min="9473" max="9473" width="7.28515625" style="128" customWidth="1"/>
    <col min="9474" max="9474" width="14.42578125" style="128" customWidth="1"/>
    <col min="9475" max="9476" width="9.7109375" style="128" customWidth="1"/>
    <col min="9477" max="9477" width="9.42578125" style="128" customWidth="1"/>
    <col min="9478" max="9483" width="3.7109375" style="128" customWidth="1"/>
    <col min="9484" max="9484" width="9.42578125" style="128" customWidth="1"/>
    <col min="9485" max="9490" width="3.7109375" style="128" customWidth="1"/>
    <col min="9491" max="9491" width="9.42578125" style="128" customWidth="1"/>
    <col min="9492" max="9497" width="3.7109375" style="128" customWidth="1"/>
    <col min="9498" max="9498" width="9.42578125" style="128" customWidth="1"/>
    <col min="9499" max="9504" width="3.7109375" style="128" customWidth="1"/>
    <col min="9505" max="9505" width="9.42578125" style="128" customWidth="1"/>
    <col min="9506" max="9511" width="3.7109375" style="128" customWidth="1"/>
    <col min="9512" max="9512" width="9.7109375" style="128" customWidth="1"/>
    <col min="9513" max="9518" width="3.85546875" style="128" customWidth="1"/>
    <col min="9519" max="9519" width="9.7109375" style="128" customWidth="1"/>
    <col min="9520" max="9525" width="3.85546875" style="128" customWidth="1"/>
    <col min="9526" max="9526" width="9.7109375" style="128" customWidth="1"/>
    <col min="9527" max="9532" width="3.85546875" style="128" customWidth="1"/>
    <col min="9533" max="9533" width="9.7109375" style="128" customWidth="1"/>
    <col min="9534" max="9539" width="3.85546875" style="128" customWidth="1"/>
    <col min="9540" max="9540" width="9.7109375" style="128" customWidth="1"/>
    <col min="9541" max="9546" width="3.85546875" style="128" customWidth="1"/>
    <col min="9547" max="9547" width="7.7109375" style="128" customWidth="1"/>
    <col min="9548" max="9548" width="4.7109375" style="128" customWidth="1"/>
    <col min="9549" max="9549" width="7.7109375" style="128" customWidth="1"/>
    <col min="9550" max="9550" width="4.7109375" style="128" customWidth="1"/>
    <col min="9551" max="9551" width="10.42578125" style="128" customWidth="1"/>
    <col min="9552" max="9728" width="9.140625" style="128"/>
    <col min="9729" max="9729" width="7.28515625" style="128" customWidth="1"/>
    <col min="9730" max="9730" width="14.42578125" style="128" customWidth="1"/>
    <col min="9731" max="9732" width="9.7109375" style="128" customWidth="1"/>
    <col min="9733" max="9733" width="9.42578125" style="128" customWidth="1"/>
    <col min="9734" max="9739" width="3.7109375" style="128" customWidth="1"/>
    <col min="9740" max="9740" width="9.42578125" style="128" customWidth="1"/>
    <col min="9741" max="9746" width="3.7109375" style="128" customWidth="1"/>
    <col min="9747" max="9747" width="9.42578125" style="128" customWidth="1"/>
    <col min="9748" max="9753" width="3.7109375" style="128" customWidth="1"/>
    <col min="9754" max="9754" width="9.42578125" style="128" customWidth="1"/>
    <col min="9755" max="9760" width="3.7109375" style="128" customWidth="1"/>
    <col min="9761" max="9761" width="9.42578125" style="128" customWidth="1"/>
    <col min="9762" max="9767" width="3.7109375" style="128" customWidth="1"/>
    <col min="9768" max="9768" width="9.7109375" style="128" customWidth="1"/>
    <col min="9769" max="9774" width="3.85546875" style="128" customWidth="1"/>
    <col min="9775" max="9775" width="9.7109375" style="128" customWidth="1"/>
    <col min="9776" max="9781" width="3.85546875" style="128" customWidth="1"/>
    <col min="9782" max="9782" width="9.7109375" style="128" customWidth="1"/>
    <col min="9783" max="9788" width="3.85546875" style="128" customWidth="1"/>
    <col min="9789" max="9789" width="9.7109375" style="128" customWidth="1"/>
    <col min="9790" max="9795" width="3.85546875" style="128" customWidth="1"/>
    <col min="9796" max="9796" width="9.7109375" style="128" customWidth="1"/>
    <col min="9797" max="9802" width="3.85546875" style="128" customWidth="1"/>
    <col min="9803" max="9803" width="7.7109375" style="128" customWidth="1"/>
    <col min="9804" max="9804" width="4.7109375" style="128" customWidth="1"/>
    <col min="9805" max="9805" width="7.7109375" style="128" customWidth="1"/>
    <col min="9806" max="9806" width="4.7109375" style="128" customWidth="1"/>
    <col min="9807" max="9807" width="10.42578125" style="128" customWidth="1"/>
    <col min="9808" max="9984" width="9.140625" style="128"/>
    <col min="9985" max="9985" width="7.28515625" style="128" customWidth="1"/>
    <col min="9986" max="9986" width="14.42578125" style="128" customWidth="1"/>
    <col min="9987" max="9988" width="9.7109375" style="128" customWidth="1"/>
    <col min="9989" max="9989" width="9.42578125" style="128" customWidth="1"/>
    <col min="9990" max="9995" width="3.7109375" style="128" customWidth="1"/>
    <col min="9996" max="9996" width="9.42578125" style="128" customWidth="1"/>
    <col min="9997" max="10002" width="3.7109375" style="128" customWidth="1"/>
    <col min="10003" max="10003" width="9.42578125" style="128" customWidth="1"/>
    <col min="10004" max="10009" width="3.7109375" style="128" customWidth="1"/>
    <col min="10010" max="10010" width="9.42578125" style="128" customWidth="1"/>
    <col min="10011" max="10016" width="3.7109375" style="128" customWidth="1"/>
    <col min="10017" max="10017" width="9.42578125" style="128" customWidth="1"/>
    <col min="10018" max="10023" width="3.7109375" style="128" customWidth="1"/>
    <col min="10024" max="10024" width="9.7109375" style="128" customWidth="1"/>
    <col min="10025" max="10030" width="3.85546875" style="128" customWidth="1"/>
    <col min="10031" max="10031" width="9.7109375" style="128" customWidth="1"/>
    <col min="10032" max="10037" width="3.85546875" style="128" customWidth="1"/>
    <col min="10038" max="10038" width="9.7109375" style="128" customWidth="1"/>
    <col min="10039" max="10044" width="3.85546875" style="128" customWidth="1"/>
    <col min="10045" max="10045" width="9.7109375" style="128" customWidth="1"/>
    <col min="10046" max="10051" width="3.85546875" style="128" customWidth="1"/>
    <col min="10052" max="10052" width="9.7109375" style="128" customWidth="1"/>
    <col min="10053" max="10058" width="3.85546875" style="128" customWidth="1"/>
    <col min="10059" max="10059" width="7.7109375" style="128" customWidth="1"/>
    <col min="10060" max="10060" width="4.7109375" style="128" customWidth="1"/>
    <col min="10061" max="10061" width="7.7109375" style="128" customWidth="1"/>
    <col min="10062" max="10062" width="4.7109375" style="128" customWidth="1"/>
    <col min="10063" max="10063" width="10.42578125" style="128" customWidth="1"/>
    <col min="10064" max="10240" width="9.140625" style="128"/>
    <col min="10241" max="10241" width="7.28515625" style="128" customWidth="1"/>
    <col min="10242" max="10242" width="14.42578125" style="128" customWidth="1"/>
    <col min="10243" max="10244" width="9.7109375" style="128" customWidth="1"/>
    <col min="10245" max="10245" width="9.42578125" style="128" customWidth="1"/>
    <col min="10246" max="10251" width="3.7109375" style="128" customWidth="1"/>
    <col min="10252" max="10252" width="9.42578125" style="128" customWidth="1"/>
    <col min="10253" max="10258" width="3.7109375" style="128" customWidth="1"/>
    <col min="10259" max="10259" width="9.42578125" style="128" customWidth="1"/>
    <col min="10260" max="10265" width="3.7109375" style="128" customWidth="1"/>
    <col min="10266" max="10266" width="9.42578125" style="128" customWidth="1"/>
    <col min="10267" max="10272" width="3.7109375" style="128" customWidth="1"/>
    <col min="10273" max="10273" width="9.42578125" style="128" customWidth="1"/>
    <col min="10274" max="10279" width="3.7109375" style="128" customWidth="1"/>
    <col min="10280" max="10280" width="9.7109375" style="128" customWidth="1"/>
    <col min="10281" max="10286" width="3.85546875" style="128" customWidth="1"/>
    <col min="10287" max="10287" width="9.7109375" style="128" customWidth="1"/>
    <col min="10288" max="10293" width="3.85546875" style="128" customWidth="1"/>
    <col min="10294" max="10294" width="9.7109375" style="128" customWidth="1"/>
    <col min="10295" max="10300" width="3.85546875" style="128" customWidth="1"/>
    <col min="10301" max="10301" width="9.7109375" style="128" customWidth="1"/>
    <col min="10302" max="10307" width="3.85546875" style="128" customWidth="1"/>
    <col min="10308" max="10308" width="9.7109375" style="128" customWidth="1"/>
    <col min="10309" max="10314" width="3.85546875" style="128" customWidth="1"/>
    <col min="10315" max="10315" width="7.7109375" style="128" customWidth="1"/>
    <col min="10316" max="10316" width="4.7109375" style="128" customWidth="1"/>
    <col min="10317" max="10317" width="7.7109375" style="128" customWidth="1"/>
    <col min="10318" max="10318" width="4.7109375" style="128" customWidth="1"/>
    <col min="10319" max="10319" width="10.42578125" style="128" customWidth="1"/>
    <col min="10320" max="10496" width="9.140625" style="128"/>
    <col min="10497" max="10497" width="7.28515625" style="128" customWidth="1"/>
    <col min="10498" max="10498" width="14.42578125" style="128" customWidth="1"/>
    <col min="10499" max="10500" width="9.7109375" style="128" customWidth="1"/>
    <col min="10501" max="10501" width="9.42578125" style="128" customWidth="1"/>
    <col min="10502" max="10507" width="3.7109375" style="128" customWidth="1"/>
    <col min="10508" max="10508" width="9.42578125" style="128" customWidth="1"/>
    <col min="10509" max="10514" width="3.7109375" style="128" customWidth="1"/>
    <col min="10515" max="10515" width="9.42578125" style="128" customWidth="1"/>
    <col min="10516" max="10521" width="3.7109375" style="128" customWidth="1"/>
    <col min="10522" max="10522" width="9.42578125" style="128" customWidth="1"/>
    <col min="10523" max="10528" width="3.7109375" style="128" customWidth="1"/>
    <col min="10529" max="10529" width="9.42578125" style="128" customWidth="1"/>
    <col min="10530" max="10535" width="3.7109375" style="128" customWidth="1"/>
    <col min="10536" max="10536" width="9.7109375" style="128" customWidth="1"/>
    <col min="10537" max="10542" width="3.85546875" style="128" customWidth="1"/>
    <col min="10543" max="10543" width="9.7109375" style="128" customWidth="1"/>
    <col min="10544" max="10549" width="3.85546875" style="128" customWidth="1"/>
    <col min="10550" max="10550" width="9.7109375" style="128" customWidth="1"/>
    <col min="10551" max="10556" width="3.85546875" style="128" customWidth="1"/>
    <col min="10557" max="10557" width="9.7109375" style="128" customWidth="1"/>
    <col min="10558" max="10563" width="3.85546875" style="128" customWidth="1"/>
    <col min="10564" max="10564" width="9.7109375" style="128" customWidth="1"/>
    <col min="10565" max="10570" width="3.85546875" style="128" customWidth="1"/>
    <col min="10571" max="10571" width="7.7109375" style="128" customWidth="1"/>
    <col min="10572" max="10572" width="4.7109375" style="128" customWidth="1"/>
    <col min="10573" max="10573" width="7.7109375" style="128" customWidth="1"/>
    <col min="10574" max="10574" width="4.7109375" style="128" customWidth="1"/>
    <col min="10575" max="10575" width="10.42578125" style="128" customWidth="1"/>
    <col min="10576" max="10752" width="9.140625" style="128"/>
    <col min="10753" max="10753" width="7.28515625" style="128" customWidth="1"/>
    <col min="10754" max="10754" width="14.42578125" style="128" customWidth="1"/>
    <col min="10755" max="10756" width="9.7109375" style="128" customWidth="1"/>
    <col min="10757" max="10757" width="9.42578125" style="128" customWidth="1"/>
    <col min="10758" max="10763" width="3.7109375" style="128" customWidth="1"/>
    <col min="10764" max="10764" width="9.42578125" style="128" customWidth="1"/>
    <col min="10765" max="10770" width="3.7109375" style="128" customWidth="1"/>
    <col min="10771" max="10771" width="9.42578125" style="128" customWidth="1"/>
    <col min="10772" max="10777" width="3.7109375" style="128" customWidth="1"/>
    <col min="10778" max="10778" width="9.42578125" style="128" customWidth="1"/>
    <col min="10779" max="10784" width="3.7109375" style="128" customWidth="1"/>
    <col min="10785" max="10785" width="9.42578125" style="128" customWidth="1"/>
    <col min="10786" max="10791" width="3.7109375" style="128" customWidth="1"/>
    <col min="10792" max="10792" width="9.7109375" style="128" customWidth="1"/>
    <col min="10793" max="10798" width="3.85546875" style="128" customWidth="1"/>
    <col min="10799" max="10799" width="9.7109375" style="128" customWidth="1"/>
    <col min="10800" max="10805" width="3.85546875" style="128" customWidth="1"/>
    <col min="10806" max="10806" width="9.7109375" style="128" customWidth="1"/>
    <col min="10807" max="10812" width="3.85546875" style="128" customWidth="1"/>
    <col min="10813" max="10813" width="9.7109375" style="128" customWidth="1"/>
    <col min="10814" max="10819" width="3.85546875" style="128" customWidth="1"/>
    <col min="10820" max="10820" width="9.7109375" style="128" customWidth="1"/>
    <col min="10821" max="10826" width="3.85546875" style="128" customWidth="1"/>
    <col min="10827" max="10827" width="7.7109375" style="128" customWidth="1"/>
    <col min="10828" max="10828" width="4.7109375" style="128" customWidth="1"/>
    <col min="10829" max="10829" width="7.7109375" style="128" customWidth="1"/>
    <col min="10830" max="10830" width="4.7109375" style="128" customWidth="1"/>
    <col min="10831" max="10831" width="10.42578125" style="128" customWidth="1"/>
    <col min="10832" max="11008" width="9.140625" style="128"/>
    <col min="11009" max="11009" width="7.28515625" style="128" customWidth="1"/>
    <col min="11010" max="11010" width="14.42578125" style="128" customWidth="1"/>
    <col min="11011" max="11012" width="9.7109375" style="128" customWidth="1"/>
    <col min="11013" max="11013" width="9.42578125" style="128" customWidth="1"/>
    <col min="11014" max="11019" width="3.7109375" style="128" customWidth="1"/>
    <col min="11020" max="11020" width="9.42578125" style="128" customWidth="1"/>
    <col min="11021" max="11026" width="3.7109375" style="128" customWidth="1"/>
    <col min="11027" max="11027" width="9.42578125" style="128" customWidth="1"/>
    <col min="11028" max="11033" width="3.7109375" style="128" customWidth="1"/>
    <col min="11034" max="11034" width="9.42578125" style="128" customWidth="1"/>
    <col min="11035" max="11040" width="3.7109375" style="128" customWidth="1"/>
    <col min="11041" max="11041" width="9.42578125" style="128" customWidth="1"/>
    <col min="11042" max="11047" width="3.7109375" style="128" customWidth="1"/>
    <col min="11048" max="11048" width="9.7109375" style="128" customWidth="1"/>
    <col min="11049" max="11054" width="3.85546875" style="128" customWidth="1"/>
    <col min="11055" max="11055" width="9.7109375" style="128" customWidth="1"/>
    <col min="11056" max="11061" width="3.85546875" style="128" customWidth="1"/>
    <col min="11062" max="11062" width="9.7109375" style="128" customWidth="1"/>
    <col min="11063" max="11068" width="3.85546875" style="128" customWidth="1"/>
    <col min="11069" max="11069" width="9.7109375" style="128" customWidth="1"/>
    <col min="11070" max="11075" width="3.85546875" style="128" customWidth="1"/>
    <col min="11076" max="11076" width="9.7109375" style="128" customWidth="1"/>
    <col min="11077" max="11082" width="3.85546875" style="128" customWidth="1"/>
    <col min="11083" max="11083" width="7.7109375" style="128" customWidth="1"/>
    <col min="11084" max="11084" width="4.7109375" style="128" customWidth="1"/>
    <col min="11085" max="11085" width="7.7109375" style="128" customWidth="1"/>
    <col min="11086" max="11086" width="4.7109375" style="128" customWidth="1"/>
    <col min="11087" max="11087" width="10.42578125" style="128" customWidth="1"/>
    <col min="11088" max="11264" width="9.140625" style="128"/>
    <col min="11265" max="11265" width="7.28515625" style="128" customWidth="1"/>
    <col min="11266" max="11266" width="14.42578125" style="128" customWidth="1"/>
    <col min="11267" max="11268" width="9.7109375" style="128" customWidth="1"/>
    <col min="11269" max="11269" width="9.42578125" style="128" customWidth="1"/>
    <col min="11270" max="11275" width="3.7109375" style="128" customWidth="1"/>
    <col min="11276" max="11276" width="9.42578125" style="128" customWidth="1"/>
    <col min="11277" max="11282" width="3.7109375" style="128" customWidth="1"/>
    <col min="11283" max="11283" width="9.42578125" style="128" customWidth="1"/>
    <col min="11284" max="11289" width="3.7109375" style="128" customWidth="1"/>
    <col min="11290" max="11290" width="9.42578125" style="128" customWidth="1"/>
    <col min="11291" max="11296" width="3.7109375" style="128" customWidth="1"/>
    <col min="11297" max="11297" width="9.42578125" style="128" customWidth="1"/>
    <col min="11298" max="11303" width="3.7109375" style="128" customWidth="1"/>
    <col min="11304" max="11304" width="9.7109375" style="128" customWidth="1"/>
    <col min="11305" max="11310" width="3.85546875" style="128" customWidth="1"/>
    <col min="11311" max="11311" width="9.7109375" style="128" customWidth="1"/>
    <col min="11312" max="11317" width="3.85546875" style="128" customWidth="1"/>
    <col min="11318" max="11318" width="9.7109375" style="128" customWidth="1"/>
    <col min="11319" max="11324" width="3.85546875" style="128" customWidth="1"/>
    <col min="11325" max="11325" width="9.7109375" style="128" customWidth="1"/>
    <col min="11326" max="11331" width="3.85546875" style="128" customWidth="1"/>
    <col min="11332" max="11332" width="9.7109375" style="128" customWidth="1"/>
    <col min="11333" max="11338" width="3.85546875" style="128" customWidth="1"/>
    <col min="11339" max="11339" width="7.7109375" style="128" customWidth="1"/>
    <col min="11340" max="11340" width="4.7109375" style="128" customWidth="1"/>
    <col min="11341" max="11341" width="7.7109375" style="128" customWidth="1"/>
    <col min="11342" max="11342" width="4.7109375" style="128" customWidth="1"/>
    <col min="11343" max="11343" width="10.42578125" style="128" customWidth="1"/>
    <col min="11344" max="11520" width="9.140625" style="128"/>
    <col min="11521" max="11521" width="7.28515625" style="128" customWidth="1"/>
    <col min="11522" max="11522" width="14.42578125" style="128" customWidth="1"/>
    <col min="11523" max="11524" width="9.7109375" style="128" customWidth="1"/>
    <col min="11525" max="11525" width="9.42578125" style="128" customWidth="1"/>
    <col min="11526" max="11531" width="3.7109375" style="128" customWidth="1"/>
    <col min="11532" max="11532" width="9.42578125" style="128" customWidth="1"/>
    <col min="11533" max="11538" width="3.7109375" style="128" customWidth="1"/>
    <col min="11539" max="11539" width="9.42578125" style="128" customWidth="1"/>
    <col min="11540" max="11545" width="3.7109375" style="128" customWidth="1"/>
    <col min="11546" max="11546" width="9.42578125" style="128" customWidth="1"/>
    <col min="11547" max="11552" width="3.7109375" style="128" customWidth="1"/>
    <col min="11553" max="11553" width="9.42578125" style="128" customWidth="1"/>
    <col min="11554" max="11559" width="3.7109375" style="128" customWidth="1"/>
    <col min="11560" max="11560" width="9.7109375" style="128" customWidth="1"/>
    <col min="11561" max="11566" width="3.85546875" style="128" customWidth="1"/>
    <col min="11567" max="11567" width="9.7109375" style="128" customWidth="1"/>
    <col min="11568" max="11573" width="3.85546875" style="128" customWidth="1"/>
    <col min="11574" max="11574" width="9.7109375" style="128" customWidth="1"/>
    <col min="11575" max="11580" width="3.85546875" style="128" customWidth="1"/>
    <col min="11581" max="11581" width="9.7109375" style="128" customWidth="1"/>
    <col min="11582" max="11587" width="3.85546875" style="128" customWidth="1"/>
    <col min="11588" max="11588" width="9.7109375" style="128" customWidth="1"/>
    <col min="11589" max="11594" width="3.85546875" style="128" customWidth="1"/>
    <col min="11595" max="11595" width="7.7109375" style="128" customWidth="1"/>
    <col min="11596" max="11596" width="4.7109375" style="128" customWidth="1"/>
    <col min="11597" max="11597" width="7.7109375" style="128" customWidth="1"/>
    <col min="11598" max="11598" width="4.7109375" style="128" customWidth="1"/>
    <col min="11599" max="11599" width="10.42578125" style="128" customWidth="1"/>
    <col min="11600" max="11776" width="9.140625" style="128"/>
    <col min="11777" max="11777" width="7.28515625" style="128" customWidth="1"/>
    <col min="11778" max="11778" width="14.42578125" style="128" customWidth="1"/>
    <col min="11779" max="11780" width="9.7109375" style="128" customWidth="1"/>
    <col min="11781" max="11781" width="9.42578125" style="128" customWidth="1"/>
    <col min="11782" max="11787" width="3.7109375" style="128" customWidth="1"/>
    <col min="11788" max="11788" width="9.42578125" style="128" customWidth="1"/>
    <col min="11789" max="11794" width="3.7109375" style="128" customWidth="1"/>
    <col min="11795" max="11795" width="9.42578125" style="128" customWidth="1"/>
    <col min="11796" max="11801" width="3.7109375" style="128" customWidth="1"/>
    <col min="11802" max="11802" width="9.42578125" style="128" customWidth="1"/>
    <col min="11803" max="11808" width="3.7109375" style="128" customWidth="1"/>
    <col min="11809" max="11809" width="9.42578125" style="128" customWidth="1"/>
    <col min="11810" max="11815" width="3.7109375" style="128" customWidth="1"/>
    <col min="11816" max="11816" width="9.7109375" style="128" customWidth="1"/>
    <col min="11817" max="11822" width="3.85546875" style="128" customWidth="1"/>
    <col min="11823" max="11823" width="9.7109375" style="128" customWidth="1"/>
    <col min="11824" max="11829" width="3.85546875" style="128" customWidth="1"/>
    <col min="11830" max="11830" width="9.7109375" style="128" customWidth="1"/>
    <col min="11831" max="11836" width="3.85546875" style="128" customWidth="1"/>
    <col min="11837" max="11837" width="9.7109375" style="128" customWidth="1"/>
    <col min="11838" max="11843" width="3.85546875" style="128" customWidth="1"/>
    <col min="11844" max="11844" width="9.7109375" style="128" customWidth="1"/>
    <col min="11845" max="11850" width="3.85546875" style="128" customWidth="1"/>
    <col min="11851" max="11851" width="7.7109375" style="128" customWidth="1"/>
    <col min="11852" max="11852" width="4.7109375" style="128" customWidth="1"/>
    <col min="11853" max="11853" width="7.7109375" style="128" customWidth="1"/>
    <col min="11854" max="11854" width="4.7109375" style="128" customWidth="1"/>
    <col min="11855" max="11855" width="10.42578125" style="128" customWidth="1"/>
    <col min="11856" max="12032" width="9.140625" style="128"/>
    <col min="12033" max="12033" width="7.28515625" style="128" customWidth="1"/>
    <col min="12034" max="12034" width="14.42578125" style="128" customWidth="1"/>
    <col min="12035" max="12036" width="9.7109375" style="128" customWidth="1"/>
    <col min="12037" max="12037" width="9.42578125" style="128" customWidth="1"/>
    <col min="12038" max="12043" width="3.7109375" style="128" customWidth="1"/>
    <col min="12044" max="12044" width="9.42578125" style="128" customWidth="1"/>
    <col min="12045" max="12050" width="3.7109375" style="128" customWidth="1"/>
    <col min="12051" max="12051" width="9.42578125" style="128" customWidth="1"/>
    <col min="12052" max="12057" width="3.7109375" style="128" customWidth="1"/>
    <col min="12058" max="12058" width="9.42578125" style="128" customWidth="1"/>
    <col min="12059" max="12064" width="3.7109375" style="128" customWidth="1"/>
    <col min="12065" max="12065" width="9.42578125" style="128" customWidth="1"/>
    <col min="12066" max="12071" width="3.7109375" style="128" customWidth="1"/>
    <col min="12072" max="12072" width="9.7109375" style="128" customWidth="1"/>
    <col min="12073" max="12078" width="3.85546875" style="128" customWidth="1"/>
    <col min="12079" max="12079" width="9.7109375" style="128" customWidth="1"/>
    <col min="12080" max="12085" width="3.85546875" style="128" customWidth="1"/>
    <col min="12086" max="12086" width="9.7109375" style="128" customWidth="1"/>
    <col min="12087" max="12092" width="3.85546875" style="128" customWidth="1"/>
    <col min="12093" max="12093" width="9.7109375" style="128" customWidth="1"/>
    <col min="12094" max="12099" width="3.85546875" style="128" customWidth="1"/>
    <col min="12100" max="12100" width="9.7109375" style="128" customWidth="1"/>
    <col min="12101" max="12106" width="3.85546875" style="128" customWidth="1"/>
    <col min="12107" max="12107" width="7.7109375" style="128" customWidth="1"/>
    <col min="12108" max="12108" width="4.7109375" style="128" customWidth="1"/>
    <col min="12109" max="12109" width="7.7109375" style="128" customWidth="1"/>
    <col min="12110" max="12110" width="4.7109375" style="128" customWidth="1"/>
    <col min="12111" max="12111" width="10.42578125" style="128" customWidth="1"/>
    <col min="12112" max="12288" width="9.140625" style="128"/>
    <col min="12289" max="12289" width="7.28515625" style="128" customWidth="1"/>
    <col min="12290" max="12290" width="14.42578125" style="128" customWidth="1"/>
    <col min="12291" max="12292" width="9.7109375" style="128" customWidth="1"/>
    <col min="12293" max="12293" width="9.42578125" style="128" customWidth="1"/>
    <col min="12294" max="12299" width="3.7109375" style="128" customWidth="1"/>
    <col min="12300" max="12300" width="9.42578125" style="128" customWidth="1"/>
    <col min="12301" max="12306" width="3.7109375" style="128" customWidth="1"/>
    <col min="12307" max="12307" width="9.42578125" style="128" customWidth="1"/>
    <col min="12308" max="12313" width="3.7109375" style="128" customWidth="1"/>
    <col min="12314" max="12314" width="9.42578125" style="128" customWidth="1"/>
    <col min="12315" max="12320" width="3.7109375" style="128" customWidth="1"/>
    <col min="12321" max="12321" width="9.42578125" style="128" customWidth="1"/>
    <col min="12322" max="12327" width="3.7109375" style="128" customWidth="1"/>
    <col min="12328" max="12328" width="9.7109375" style="128" customWidth="1"/>
    <col min="12329" max="12334" width="3.85546875" style="128" customWidth="1"/>
    <col min="12335" max="12335" width="9.7109375" style="128" customWidth="1"/>
    <col min="12336" max="12341" width="3.85546875" style="128" customWidth="1"/>
    <col min="12342" max="12342" width="9.7109375" style="128" customWidth="1"/>
    <col min="12343" max="12348" width="3.85546875" style="128" customWidth="1"/>
    <col min="12349" max="12349" width="9.7109375" style="128" customWidth="1"/>
    <col min="12350" max="12355" width="3.85546875" style="128" customWidth="1"/>
    <col min="12356" max="12356" width="9.7109375" style="128" customWidth="1"/>
    <col min="12357" max="12362" width="3.85546875" style="128" customWidth="1"/>
    <col min="12363" max="12363" width="7.7109375" style="128" customWidth="1"/>
    <col min="12364" max="12364" width="4.7109375" style="128" customWidth="1"/>
    <col min="12365" max="12365" width="7.7109375" style="128" customWidth="1"/>
    <col min="12366" max="12366" width="4.7109375" style="128" customWidth="1"/>
    <col min="12367" max="12367" width="10.42578125" style="128" customWidth="1"/>
    <col min="12368" max="12544" width="9.140625" style="128"/>
    <col min="12545" max="12545" width="7.28515625" style="128" customWidth="1"/>
    <col min="12546" max="12546" width="14.42578125" style="128" customWidth="1"/>
    <col min="12547" max="12548" width="9.7109375" style="128" customWidth="1"/>
    <col min="12549" max="12549" width="9.42578125" style="128" customWidth="1"/>
    <col min="12550" max="12555" width="3.7109375" style="128" customWidth="1"/>
    <col min="12556" max="12556" width="9.42578125" style="128" customWidth="1"/>
    <col min="12557" max="12562" width="3.7109375" style="128" customWidth="1"/>
    <col min="12563" max="12563" width="9.42578125" style="128" customWidth="1"/>
    <col min="12564" max="12569" width="3.7109375" style="128" customWidth="1"/>
    <col min="12570" max="12570" width="9.42578125" style="128" customWidth="1"/>
    <col min="12571" max="12576" width="3.7109375" style="128" customWidth="1"/>
    <col min="12577" max="12577" width="9.42578125" style="128" customWidth="1"/>
    <col min="12578" max="12583" width="3.7109375" style="128" customWidth="1"/>
    <col min="12584" max="12584" width="9.7109375" style="128" customWidth="1"/>
    <col min="12585" max="12590" width="3.85546875" style="128" customWidth="1"/>
    <col min="12591" max="12591" width="9.7109375" style="128" customWidth="1"/>
    <col min="12592" max="12597" width="3.85546875" style="128" customWidth="1"/>
    <col min="12598" max="12598" width="9.7109375" style="128" customWidth="1"/>
    <col min="12599" max="12604" width="3.85546875" style="128" customWidth="1"/>
    <col min="12605" max="12605" width="9.7109375" style="128" customWidth="1"/>
    <col min="12606" max="12611" width="3.85546875" style="128" customWidth="1"/>
    <col min="12612" max="12612" width="9.7109375" style="128" customWidth="1"/>
    <col min="12613" max="12618" width="3.85546875" style="128" customWidth="1"/>
    <col min="12619" max="12619" width="7.7109375" style="128" customWidth="1"/>
    <col min="12620" max="12620" width="4.7109375" style="128" customWidth="1"/>
    <col min="12621" max="12621" width="7.7109375" style="128" customWidth="1"/>
    <col min="12622" max="12622" width="4.7109375" style="128" customWidth="1"/>
    <col min="12623" max="12623" width="10.42578125" style="128" customWidth="1"/>
    <col min="12624" max="12800" width="9.140625" style="128"/>
    <col min="12801" max="12801" width="7.28515625" style="128" customWidth="1"/>
    <col min="12802" max="12802" width="14.42578125" style="128" customWidth="1"/>
    <col min="12803" max="12804" width="9.7109375" style="128" customWidth="1"/>
    <col min="12805" max="12805" width="9.42578125" style="128" customWidth="1"/>
    <col min="12806" max="12811" width="3.7109375" style="128" customWidth="1"/>
    <col min="12812" max="12812" width="9.42578125" style="128" customWidth="1"/>
    <col min="12813" max="12818" width="3.7109375" style="128" customWidth="1"/>
    <col min="12819" max="12819" width="9.42578125" style="128" customWidth="1"/>
    <col min="12820" max="12825" width="3.7109375" style="128" customWidth="1"/>
    <col min="12826" max="12826" width="9.42578125" style="128" customWidth="1"/>
    <col min="12827" max="12832" width="3.7109375" style="128" customWidth="1"/>
    <col min="12833" max="12833" width="9.42578125" style="128" customWidth="1"/>
    <col min="12834" max="12839" width="3.7109375" style="128" customWidth="1"/>
    <col min="12840" max="12840" width="9.7109375" style="128" customWidth="1"/>
    <col min="12841" max="12846" width="3.85546875" style="128" customWidth="1"/>
    <col min="12847" max="12847" width="9.7109375" style="128" customWidth="1"/>
    <col min="12848" max="12853" width="3.85546875" style="128" customWidth="1"/>
    <col min="12854" max="12854" width="9.7109375" style="128" customWidth="1"/>
    <col min="12855" max="12860" width="3.85546875" style="128" customWidth="1"/>
    <col min="12861" max="12861" width="9.7109375" style="128" customWidth="1"/>
    <col min="12862" max="12867" width="3.85546875" style="128" customWidth="1"/>
    <col min="12868" max="12868" width="9.7109375" style="128" customWidth="1"/>
    <col min="12869" max="12874" width="3.85546875" style="128" customWidth="1"/>
    <col min="12875" max="12875" width="7.7109375" style="128" customWidth="1"/>
    <col min="12876" max="12876" width="4.7109375" style="128" customWidth="1"/>
    <col min="12877" max="12877" width="7.7109375" style="128" customWidth="1"/>
    <col min="12878" max="12878" width="4.7109375" style="128" customWidth="1"/>
    <col min="12879" max="12879" width="10.42578125" style="128" customWidth="1"/>
    <col min="12880" max="13056" width="9.140625" style="128"/>
    <col min="13057" max="13057" width="7.28515625" style="128" customWidth="1"/>
    <col min="13058" max="13058" width="14.42578125" style="128" customWidth="1"/>
    <col min="13059" max="13060" width="9.7109375" style="128" customWidth="1"/>
    <col min="13061" max="13061" width="9.42578125" style="128" customWidth="1"/>
    <col min="13062" max="13067" width="3.7109375" style="128" customWidth="1"/>
    <col min="13068" max="13068" width="9.42578125" style="128" customWidth="1"/>
    <col min="13069" max="13074" width="3.7109375" style="128" customWidth="1"/>
    <col min="13075" max="13075" width="9.42578125" style="128" customWidth="1"/>
    <col min="13076" max="13081" width="3.7109375" style="128" customWidth="1"/>
    <col min="13082" max="13082" width="9.42578125" style="128" customWidth="1"/>
    <col min="13083" max="13088" width="3.7109375" style="128" customWidth="1"/>
    <col min="13089" max="13089" width="9.42578125" style="128" customWidth="1"/>
    <col min="13090" max="13095" width="3.7109375" style="128" customWidth="1"/>
    <col min="13096" max="13096" width="9.7109375" style="128" customWidth="1"/>
    <col min="13097" max="13102" width="3.85546875" style="128" customWidth="1"/>
    <col min="13103" max="13103" width="9.7109375" style="128" customWidth="1"/>
    <col min="13104" max="13109" width="3.85546875" style="128" customWidth="1"/>
    <col min="13110" max="13110" width="9.7109375" style="128" customWidth="1"/>
    <col min="13111" max="13116" width="3.85546875" style="128" customWidth="1"/>
    <col min="13117" max="13117" width="9.7109375" style="128" customWidth="1"/>
    <col min="13118" max="13123" width="3.85546875" style="128" customWidth="1"/>
    <col min="13124" max="13124" width="9.7109375" style="128" customWidth="1"/>
    <col min="13125" max="13130" width="3.85546875" style="128" customWidth="1"/>
    <col min="13131" max="13131" width="7.7109375" style="128" customWidth="1"/>
    <col min="13132" max="13132" width="4.7109375" style="128" customWidth="1"/>
    <col min="13133" max="13133" width="7.7109375" style="128" customWidth="1"/>
    <col min="13134" max="13134" width="4.7109375" style="128" customWidth="1"/>
    <col min="13135" max="13135" width="10.42578125" style="128" customWidth="1"/>
    <col min="13136" max="13312" width="9.140625" style="128"/>
    <col min="13313" max="13313" width="7.28515625" style="128" customWidth="1"/>
    <col min="13314" max="13314" width="14.42578125" style="128" customWidth="1"/>
    <col min="13315" max="13316" width="9.7109375" style="128" customWidth="1"/>
    <col min="13317" max="13317" width="9.42578125" style="128" customWidth="1"/>
    <col min="13318" max="13323" width="3.7109375" style="128" customWidth="1"/>
    <col min="13324" max="13324" width="9.42578125" style="128" customWidth="1"/>
    <col min="13325" max="13330" width="3.7109375" style="128" customWidth="1"/>
    <col min="13331" max="13331" width="9.42578125" style="128" customWidth="1"/>
    <col min="13332" max="13337" width="3.7109375" style="128" customWidth="1"/>
    <col min="13338" max="13338" width="9.42578125" style="128" customWidth="1"/>
    <col min="13339" max="13344" width="3.7109375" style="128" customWidth="1"/>
    <col min="13345" max="13345" width="9.42578125" style="128" customWidth="1"/>
    <col min="13346" max="13351" width="3.7109375" style="128" customWidth="1"/>
    <col min="13352" max="13352" width="9.7109375" style="128" customWidth="1"/>
    <col min="13353" max="13358" width="3.85546875" style="128" customWidth="1"/>
    <col min="13359" max="13359" width="9.7109375" style="128" customWidth="1"/>
    <col min="13360" max="13365" width="3.85546875" style="128" customWidth="1"/>
    <col min="13366" max="13366" width="9.7109375" style="128" customWidth="1"/>
    <col min="13367" max="13372" width="3.85546875" style="128" customWidth="1"/>
    <col min="13373" max="13373" width="9.7109375" style="128" customWidth="1"/>
    <col min="13374" max="13379" width="3.85546875" style="128" customWidth="1"/>
    <col min="13380" max="13380" width="9.7109375" style="128" customWidth="1"/>
    <col min="13381" max="13386" width="3.85546875" style="128" customWidth="1"/>
    <col min="13387" max="13387" width="7.7109375" style="128" customWidth="1"/>
    <col min="13388" max="13388" width="4.7109375" style="128" customWidth="1"/>
    <col min="13389" max="13389" width="7.7109375" style="128" customWidth="1"/>
    <col min="13390" max="13390" width="4.7109375" style="128" customWidth="1"/>
    <col min="13391" max="13391" width="10.42578125" style="128" customWidth="1"/>
    <col min="13392" max="13568" width="9.140625" style="128"/>
    <col min="13569" max="13569" width="7.28515625" style="128" customWidth="1"/>
    <col min="13570" max="13570" width="14.42578125" style="128" customWidth="1"/>
    <col min="13571" max="13572" width="9.7109375" style="128" customWidth="1"/>
    <col min="13573" max="13573" width="9.42578125" style="128" customWidth="1"/>
    <col min="13574" max="13579" width="3.7109375" style="128" customWidth="1"/>
    <col min="13580" max="13580" width="9.42578125" style="128" customWidth="1"/>
    <col min="13581" max="13586" width="3.7109375" style="128" customWidth="1"/>
    <col min="13587" max="13587" width="9.42578125" style="128" customWidth="1"/>
    <col min="13588" max="13593" width="3.7109375" style="128" customWidth="1"/>
    <col min="13594" max="13594" width="9.42578125" style="128" customWidth="1"/>
    <col min="13595" max="13600" width="3.7109375" style="128" customWidth="1"/>
    <col min="13601" max="13601" width="9.42578125" style="128" customWidth="1"/>
    <col min="13602" max="13607" width="3.7109375" style="128" customWidth="1"/>
    <col min="13608" max="13608" width="9.7109375" style="128" customWidth="1"/>
    <col min="13609" max="13614" width="3.85546875" style="128" customWidth="1"/>
    <col min="13615" max="13615" width="9.7109375" style="128" customWidth="1"/>
    <col min="13616" max="13621" width="3.85546875" style="128" customWidth="1"/>
    <col min="13622" max="13622" width="9.7109375" style="128" customWidth="1"/>
    <col min="13623" max="13628" width="3.85546875" style="128" customWidth="1"/>
    <col min="13629" max="13629" width="9.7109375" style="128" customWidth="1"/>
    <col min="13630" max="13635" width="3.85546875" style="128" customWidth="1"/>
    <col min="13636" max="13636" width="9.7109375" style="128" customWidth="1"/>
    <col min="13637" max="13642" width="3.85546875" style="128" customWidth="1"/>
    <col min="13643" max="13643" width="7.7109375" style="128" customWidth="1"/>
    <col min="13644" max="13644" width="4.7109375" style="128" customWidth="1"/>
    <col min="13645" max="13645" width="7.7109375" style="128" customWidth="1"/>
    <col min="13646" max="13646" width="4.7109375" style="128" customWidth="1"/>
    <col min="13647" max="13647" width="10.42578125" style="128" customWidth="1"/>
    <col min="13648" max="13824" width="9.140625" style="128"/>
    <col min="13825" max="13825" width="7.28515625" style="128" customWidth="1"/>
    <col min="13826" max="13826" width="14.42578125" style="128" customWidth="1"/>
    <col min="13827" max="13828" width="9.7109375" style="128" customWidth="1"/>
    <col min="13829" max="13829" width="9.42578125" style="128" customWidth="1"/>
    <col min="13830" max="13835" width="3.7109375" style="128" customWidth="1"/>
    <col min="13836" max="13836" width="9.42578125" style="128" customWidth="1"/>
    <col min="13837" max="13842" width="3.7109375" style="128" customWidth="1"/>
    <col min="13843" max="13843" width="9.42578125" style="128" customWidth="1"/>
    <col min="13844" max="13849" width="3.7109375" style="128" customWidth="1"/>
    <col min="13850" max="13850" width="9.42578125" style="128" customWidth="1"/>
    <col min="13851" max="13856" width="3.7109375" style="128" customWidth="1"/>
    <col min="13857" max="13857" width="9.42578125" style="128" customWidth="1"/>
    <col min="13858" max="13863" width="3.7109375" style="128" customWidth="1"/>
    <col min="13864" max="13864" width="9.7109375" style="128" customWidth="1"/>
    <col min="13865" max="13870" width="3.85546875" style="128" customWidth="1"/>
    <col min="13871" max="13871" width="9.7109375" style="128" customWidth="1"/>
    <col min="13872" max="13877" width="3.85546875" style="128" customWidth="1"/>
    <col min="13878" max="13878" width="9.7109375" style="128" customWidth="1"/>
    <col min="13879" max="13884" width="3.85546875" style="128" customWidth="1"/>
    <col min="13885" max="13885" width="9.7109375" style="128" customWidth="1"/>
    <col min="13886" max="13891" width="3.85546875" style="128" customWidth="1"/>
    <col min="13892" max="13892" width="9.7109375" style="128" customWidth="1"/>
    <col min="13893" max="13898" width="3.85546875" style="128" customWidth="1"/>
    <col min="13899" max="13899" width="7.7109375" style="128" customWidth="1"/>
    <col min="13900" max="13900" width="4.7109375" style="128" customWidth="1"/>
    <col min="13901" max="13901" width="7.7109375" style="128" customWidth="1"/>
    <col min="13902" max="13902" width="4.7109375" style="128" customWidth="1"/>
    <col min="13903" max="13903" width="10.42578125" style="128" customWidth="1"/>
    <col min="13904" max="14080" width="9.140625" style="128"/>
    <col min="14081" max="14081" width="7.28515625" style="128" customWidth="1"/>
    <col min="14082" max="14082" width="14.42578125" style="128" customWidth="1"/>
    <col min="14083" max="14084" width="9.7109375" style="128" customWidth="1"/>
    <col min="14085" max="14085" width="9.42578125" style="128" customWidth="1"/>
    <col min="14086" max="14091" width="3.7109375" style="128" customWidth="1"/>
    <col min="14092" max="14092" width="9.42578125" style="128" customWidth="1"/>
    <col min="14093" max="14098" width="3.7109375" style="128" customWidth="1"/>
    <col min="14099" max="14099" width="9.42578125" style="128" customWidth="1"/>
    <col min="14100" max="14105" width="3.7109375" style="128" customWidth="1"/>
    <col min="14106" max="14106" width="9.42578125" style="128" customWidth="1"/>
    <col min="14107" max="14112" width="3.7109375" style="128" customWidth="1"/>
    <col min="14113" max="14113" width="9.42578125" style="128" customWidth="1"/>
    <col min="14114" max="14119" width="3.7109375" style="128" customWidth="1"/>
    <col min="14120" max="14120" width="9.7109375" style="128" customWidth="1"/>
    <col min="14121" max="14126" width="3.85546875" style="128" customWidth="1"/>
    <col min="14127" max="14127" width="9.7109375" style="128" customWidth="1"/>
    <col min="14128" max="14133" width="3.85546875" style="128" customWidth="1"/>
    <col min="14134" max="14134" width="9.7109375" style="128" customWidth="1"/>
    <col min="14135" max="14140" width="3.85546875" style="128" customWidth="1"/>
    <col min="14141" max="14141" width="9.7109375" style="128" customWidth="1"/>
    <col min="14142" max="14147" width="3.85546875" style="128" customWidth="1"/>
    <col min="14148" max="14148" width="9.7109375" style="128" customWidth="1"/>
    <col min="14149" max="14154" width="3.85546875" style="128" customWidth="1"/>
    <col min="14155" max="14155" width="7.7109375" style="128" customWidth="1"/>
    <col min="14156" max="14156" width="4.7109375" style="128" customWidth="1"/>
    <col min="14157" max="14157" width="7.7109375" style="128" customWidth="1"/>
    <col min="14158" max="14158" width="4.7109375" style="128" customWidth="1"/>
    <col min="14159" max="14159" width="10.42578125" style="128" customWidth="1"/>
    <col min="14160" max="14336" width="9.140625" style="128"/>
    <col min="14337" max="14337" width="7.28515625" style="128" customWidth="1"/>
    <col min="14338" max="14338" width="14.42578125" style="128" customWidth="1"/>
    <col min="14339" max="14340" width="9.7109375" style="128" customWidth="1"/>
    <col min="14341" max="14341" width="9.42578125" style="128" customWidth="1"/>
    <col min="14342" max="14347" width="3.7109375" style="128" customWidth="1"/>
    <col min="14348" max="14348" width="9.42578125" style="128" customWidth="1"/>
    <col min="14349" max="14354" width="3.7109375" style="128" customWidth="1"/>
    <col min="14355" max="14355" width="9.42578125" style="128" customWidth="1"/>
    <col min="14356" max="14361" width="3.7109375" style="128" customWidth="1"/>
    <col min="14362" max="14362" width="9.42578125" style="128" customWidth="1"/>
    <col min="14363" max="14368" width="3.7109375" style="128" customWidth="1"/>
    <col min="14369" max="14369" width="9.42578125" style="128" customWidth="1"/>
    <col min="14370" max="14375" width="3.7109375" style="128" customWidth="1"/>
    <col min="14376" max="14376" width="9.7109375" style="128" customWidth="1"/>
    <col min="14377" max="14382" width="3.85546875" style="128" customWidth="1"/>
    <col min="14383" max="14383" width="9.7109375" style="128" customWidth="1"/>
    <col min="14384" max="14389" width="3.85546875" style="128" customWidth="1"/>
    <col min="14390" max="14390" width="9.7109375" style="128" customWidth="1"/>
    <col min="14391" max="14396" width="3.85546875" style="128" customWidth="1"/>
    <col min="14397" max="14397" width="9.7109375" style="128" customWidth="1"/>
    <col min="14398" max="14403" width="3.85546875" style="128" customWidth="1"/>
    <col min="14404" max="14404" width="9.7109375" style="128" customWidth="1"/>
    <col min="14405" max="14410" width="3.85546875" style="128" customWidth="1"/>
    <col min="14411" max="14411" width="7.7109375" style="128" customWidth="1"/>
    <col min="14412" max="14412" width="4.7109375" style="128" customWidth="1"/>
    <col min="14413" max="14413" width="7.7109375" style="128" customWidth="1"/>
    <col min="14414" max="14414" width="4.7109375" style="128" customWidth="1"/>
    <col min="14415" max="14415" width="10.42578125" style="128" customWidth="1"/>
    <col min="14416" max="14592" width="9.140625" style="128"/>
    <col min="14593" max="14593" width="7.28515625" style="128" customWidth="1"/>
    <col min="14594" max="14594" width="14.42578125" style="128" customWidth="1"/>
    <col min="14595" max="14596" width="9.7109375" style="128" customWidth="1"/>
    <col min="14597" max="14597" width="9.42578125" style="128" customWidth="1"/>
    <col min="14598" max="14603" width="3.7109375" style="128" customWidth="1"/>
    <col min="14604" max="14604" width="9.42578125" style="128" customWidth="1"/>
    <col min="14605" max="14610" width="3.7109375" style="128" customWidth="1"/>
    <col min="14611" max="14611" width="9.42578125" style="128" customWidth="1"/>
    <col min="14612" max="14617" width="3.7109375" style="128" customWidth="1"/>
    <col min="14618" max="14618" width="9.42578125" style="128" customWidth="1"/>
    <col min="14619" max="14624" width="3.7109375" style="128" customWidth="1"/>
    <col min="14625" max="14625" width="9.42578125" style="128" customWidth="1"/>
    <col min="14626" max="14631" width="3.7109375" style="128" customWidth="1"/>
    <col min="14632" max="14632" width="9.7109375" style="128" customWidth="1"/>
    <col min="14633" max="14638" width="3.85546875" style="128" customWidth="1"/>
    <col min="14639" max="14639" width="9.7109375" style="128" customWidth="1"/>
    <col min="14640" max="14645" width="3.85546875" style="128" customWidth="1"/>
    <col min="14646" max="14646" width="9.7109375" style="128" customWidth="1"/>
    <col min="14647" max="14652" width="3.85546875" style="128" customWidth="1"/>
    <col min="14653" max="14653" width="9.7109375" style="128" customWidth="1"/>
    <col min="14654" max="14659" width="3.85546875" style="128" customWidth="1"/>
    <col min="14660" max="14660" width="9.7109375" style="128" customWidth="1"/>
    <col min="14661" max="14666" width="3.85546875" style="128" customWidth="1"/>
    <col min="14667" max="14667" width="7.7109375" style="128" customWidth="1"/>
    <col min="14668" max="14668" width="4.7109375" style="128" customWidth="1"/>
    <col min="14669" max="14669" width="7.7109375" style="128" customWidth="1"/>
    <col min="14670" max="14670" width="4.7109375" style="128" customWidth="1"/>
    <col min="14671" max="14671" width="10.42578125" style="128" customWidth="1"/>
    <col min="14672" max="14848" width="9.140625" style="128"/>
    <col min="14849" max="14849" width="7.28515625" style="128" customWidth="1"/>
    <col min="14850" max="14850" width="14.42578125" style="128" customWidth="1"/>
    <col min="14851" max="14852" width="9.7109375" style="128" customWidth="1"/>
    <col min="14853" max="14853" width="9.42578125" style="128" customWidth="1"/>
    <col min="14854" max="14859" width="3.7109375" style="128" customWidth="1"/>
    <col min="14860" max="14860" width="9.42578125" style="128" customWidth="1"/>
    <col min="14861" max="14866" width="3.7109375" style="128" customWidth="1"/>
    <col min="14867" max="14867" width="9.42578125" style="128" customWidth="1"/>
    <col min="14868" max="14873" width="3.7109375" style="128" customWidth="1"/>
    <col min="14874" max="14874" width="9.42578125" style="128" customWidth="1"/>
    <col min="14875" max="14880" width="3.7109375" style="128" customWidth="1"/>
    <col min="14881" max="14881" width="9.42578125" style="128" customWidth="1"/>
    <col min="14882" max="14887" width="3.7109375" style="128" customWidth="1"/>
    <col min="14888" max="14888" width="9.7109375" style="128" customWidth="1"/>
    <col min="14889" max="14894" width="3.85546875" style="128" customWidth="1"/>
    <col min="14895" max="14895" width="9.7109375" style="128" customWidth="1"/>
    <col min="14896" max="14901" width="3.85546875" style="128" customWidth="1"/>
    <col min="14902" max="14902" width="9.7109375" style="128" customWidth="1"/>
    <col min="14903" max="14908" width="3.85546875" style="128" customWidth="1"/>
    <col min="14909" max="14909" width="9.7109375" style="128" customWidth="1"/>
    <col min="14910" max="14915" width="3.85546875" style="128" customWidth="1"/>
    <col min="14916" max="14916" width="9.7109375" style="128" customWidth="1"/>
    <col min="14917" max="14922" width="3.85546875" style="128" customWidth="1"/>
    <col min="14923" max="14923" width="7.7109375" style="128" customWidth="1"/>
    <col min="14924" max="14924" width="4.7109375" style="128" customWidth="1"/>
    <col min="14925" max="14925" width="7.7109375" style="128" customWidth="1"/>
    <col min="14926" max="14926" width="4.7109375" style="128" customWidth="1"/>
    <col min="14927" max="14927" width="10.42578125" style="128" customWidth="1"/>
    <col min="14928" max="15104" width="9.140625" style="128"/>
    <col min="15105" max="15105" width="7.28515625" style="128" customWidth="1"/>
    <col min="15106" max="15106" width="14.42578125" style="128" customWidth="1"/>
    <col min="15107" max="15108" width="9.7109375" style="128" customWidth="1"/>
    <col min="15109" max="15109" width="9.42578125" style="128" customWidth="1"/>
    <col min="15110" max="15115" width="3.7109375" style="128" customWidth="1"/>
    <col min="15116" max="15116" width="9.42578125" style="128" customWidth="1"/>
    <col min="15117" max="15122" width="3.7109375" style="128" customWidth="1"/>
    <col min="15123" max="15123" width="9.42578125" style="128" customWidth="1"/>
    <col min="15124" max="15129" width="3.7109375" style="128" customWidth="1"/>
    <col min="15130" max="15130" width="9.42578125" style="128" customWidth="1"/>
    <col min="15131" max="15136" width="3.7109375" style="128" customWidth="1"/>
    <col min="15137" max="15137" width="9.42578125" style="128" customWidth="1"/>
    <col min="15138" max="15143" width="3.7109375" style="128" customWidth="1"/>
    <col min="15144" max="15144" width="9.7109375" style="128" customWidth="1"/>
    <col min="15145" max="15150" width="3.85546875" style="128" customWidth="1"/>
    <col min="15151" max="15151" width="9.7109375" style="128" customWidth="1"/>
    <col min="15152" max="15157" width="3.85546875" style="128" customWidth="1"/>
    <col min="15158" max="15158" width="9.7109375" style="128" customWidth="1"/>
    <col min="15159" max="15164" width="3.85546875" style="128" customWidth="1"/>
    <col min="15165" max="15165" width="9.7109375" style="128" customWidth="1"/>
    <col min="15166" max="15171" width="3.85546875" style="128" customWidth="1"/>
    <col min="15172" max="15172" width="9.7109375" style="128" customWidth="1"/>
    <col min="15173" max="15178" width="3.85546875" style="128" customWidth="1"/>
    <col min="15179" max="15179" width="7.7109375" style="128" customWidth="1"/>
    <col min="15180" max="15180" width="4.7109375" style="128" customWidth="1"/>
    <col min="15181" max="15181" width="7.7109375" style="128" customWidth="1"/>
    <col min="15182" max="15182" width="4.7109375" style="128" customWidth="1"/>
    <col min="15183" max="15183" width="10.42578125" style="128" customWidth="1"/>
    <col min="15184" max="15360" width="9.140625" style="128"/>
    <col min="15361" max="15361" width="7.28515625" style="128" customWidth="1"/>
    <col min="15362" max="15362" width="14.42578125" style="128" customWidth="1"/>
    <col min="15363" max="15364" width="9.7109375" style="128" customWidth="1"/>
    <col min="15365" max="15365" width="9.42578125" style="128" customWidth="1"/>
    <col min="15366" max="15371" width="3.7109375" style="128" customWidth="1"/>
    <col min="15372" max="15372" width="9.42578125" style="128" customWidth="1"/>
    <col min="15373" max="15378" width="3.7109375" style="128" customWidth="1"/>
    <col min="15379" max="15379" width="9.42578125" style="128" customWidth="1"/>
    <col min="15380" max="15385" width="3.7109375" style="128" customWidth="1"/>
    <col min="15386" max="15386" width="9.42578125" style="128" customWidth="1"/>
    <col min="15387" max="15392" width="3.7109375" style="128" customWidth="1"/>
    <col min="15393" max="15393" width="9.42578125" style="128" customWidth="1"/>
    <col min="15394" max="15399" width="3.7109375" style="128" customWidth="1"/>
    <col min="15400" max="15400" width="9.7109375" style="128" customWidth="1"/>
    <col min="15401" max="15406" width="3.85546875" style="128" customWidth="1"/>
    <col min="15407" max="15407" width="9.7109375" style="128" customWidth="1"/>
    <col min="15408" max="15413" width="3.85546875" style="128" customWidth="1"/>
    <col min="15414" max="15414" width="9.7109375" style="128" customWidth="1"/>
    <col min="15415" max="15420" width="3.85546875" style="128" customWidth="1"/>
    <col min="15421" max="15421" width="9.7109375" style="128" customWidth="1"/>
    <col min="15422" max="15427" width="3.85546875" style="128" customWidth="1"/>
    <col min="15428" max="15428" width="9.7109375" style="128" customWidth="1"/>
    <col min="15429" max="15434" width="3.85546875" style="128" customWidth="1"/>
    <col min="15435" max="15435" width="7.7109375" style="128" customWidth="1"/>
    <col min="15436" max="15436" width="4.7109375" style="128" customWidth="1"/>
    <col min="15437" max="15437" width="7.7109375" style="128" customWidth="1"/>
    <col min="15438" max="15438" width="4.7109375" style="128" customWidth="1"/>
    <col min="15439" max="15439" width="10.42578125" style="128" customWidth="1"/>
    <col min="15440" max="15616" width="9.140625" style="128"/>
    <col min="15617" max="15617" width="7.28515625" style="128" customWidth="1"/>
    <col min="15618" max="15618" width="14.42578125" style="128" customWidth="1"/>
    <col min="15619" max="15620" width="9.7109375" style="128" customWidth="1"/>
    <col min="15621" max="15621" width="9.42578125" style="128" customWidth="1"/>
    <col min="15622" max="15627" width="3.7109375" style="128" customWidth="1"/>
    <col min="15628" max="15628" width="9.42578125" style="128" customWidth="1"/>
    <col min="15629" max="15634" width="3.7109375" style="128" customWidth="1"/>
    <col min="15635" max="15635" width="9.42578125" style="128" customWidth="1"/>
    <col min="15636" max="15641" width="3.7109375" style="128" customWidth="1"/>
    <col min="15642" max="15642" width="9.42578125" style="128" customWidth="1"/>
    <col min="15643" max="15648" width="3.7109375" style="128" customWidth="1"/>
    <col min="15649" max="15649" width="9.42578125" style="128" customWidth="1"/>
    <col min="15650" max="15655" width="3.7109375" style="128" customWidth="1"/>
    <col min="15656" max="15656" width="9.7109375" style="128" customWidth="1"/>
    <col min="15657" max="15662" width="3.85546875" style="128" customWidth="1"/>
    <col min="15663" max="15663" width="9.7109375" style="128" customWidth="1"/>
    <col min="15664" max="15669" width="3.85546875" style="128" customWidth="1"/>
    <col min="15670" max="15670" width="9.7109375" style="128" customWidth="1"/>
    <col min="15671" max="15676" width="3.85546875" style="128" customWidth="1"/>
    <col min="15677" max="15677" width="9.7109375" style="128" customWidth="1"/>
    <col min="15678" max="15683" width="3.85546875" style="128" customWidth="1"/>
    <col min="15684" max="15684" width="9.7109375" style="128" customWidth="1"/>
    <col min="15685" max="15690" width="3.85546875" style="128" customWidth="1"/>
    <col min="15691" max="15691" width="7.7109375" style="128" customWidth="1"/>
    <col min="15692" max="15692" width="4.7109375" style="128" customWidth="1"/>
    <col min="15693" max="15693" width="7.7109375" style="128" customWidth="1"/>
    <col min="15694" max="15694" width="4.7109375" style="128" customWidth="1"/>
    <col min="15695" max="15695" width="10.42578125" style="128" customWidth="1"/>
    <col min="15696" max="15872" width="9.140625" style="128"/>
    <col min="15873" max="15873" width="7.28515625" style="128" customWidth="1"/>
    <col min="15874" max="15874" width="14.42578125" style="128" customWidth="1"/>
    <col min="15875" max="15876" width="9.7109375" style="128" customWidth="1"/>
    <col min="15877" max="15877" width="9.42578125" style="128" customWidth="1"/>
    <col min="15878" max="15883" width="3.7109375" style="128" customWidth="1"/>
    <col min="15884" max="15884" width="9.42578125" style="128" customWidth="1"/>
    <col min="15885" max="15890" width="3.7109375" style="128" customWidth="1"/>
    <col min="15891" max="15891" width="9.42578125" style="128" customWidth="1"/>
    <col min="15892" max="15897" width="3.7109375" style="128" customWidth="1"/>
    <col min="15898" max="15898" width="9.42578125" style="128" customWidth="1"/>
    <col min="15899" max="15904" width="3.7109375" style="128" customWidth="1"/>
    <col min="15905" max="15905" width="9.42578125" style="128" customWidth="1"/>
    <col min="15906" max="15911" width="3.7109375" style="128" customWidth="1"/>
    <col min="15912" max="15912" width="9.7109375" style="128" customWidth="1"/>
    <col min="15913" max="15918" width="3.85546875" style="128" customWidth="1"/>
    <col min="15919" max="15919" width="9.7109375" style="128" customWidth="1"/>
    <col min="15920" max="15925" width="3.85546875" style="128" customWidth="1"/>
    <col min="15926" max="15926" width="9.7109375" style="128" customWidth="1"/>
    <col min="15927" max="15932" width="3.85546875" style="128" customWidth="1"/>
    <col min="15933" max="15933" width="9.7109375" style="128" customWidth="1"/>
    <col min="15934" max="15939" width="3.85546875" style="128" customWidth="1"/>
    <col min="15940" max="15940" width="9.7109375" style="128" customWidth="1"/>
    <col min="15941" max="15946" width="3.85546875" style="128" customWidth="1"/>
    <col min="15947" max="15947" width="7.7109375" style="128" customWidth="1"/>
    <col min="15948" max="15948" width="4.7109375" style="128" customWidth="1"/>
    <col min="15949" max="15949" width="7.7109375" style="128" customWidth="1"/>
    <col min="15950" max="15950" width="4.7109375" style="128" customWidth="1"/>
    <col min="15951" max="15951" width="10.42578125" style="128" customWidth="1"/>
    <col min="15952" max="16128" width="9.140625" style="128"/>
    <col min="16129" max="16129" width="7.28515625" style="128" customWidth="1"/>
    <col min="16130" max="16130" width="14.42578125" style="128" customWidth="1"/>
    <col min="16131" max="16132" width="9.7109375" style="128" customWidth="1"/>
    <col min="16133" max="16133" width="9.42578125" style="128" customWidth="1"/>
    <col min="16134" max="16139" width="3.7109375" style="128" customWidth="1"/>
    <col min="16140" max="16140" width="9.42578125" style="128" customWidth="1"/>
    <col min="16141" max="16146" width="3.7109375" style="128" customWidth="1"/>
    <col min="16147" max="16147" width="9.42578125" style="128" customWidth="1"/>
    <col min="16148" max="16153" width="3.7109375" style="128" customWidth="1"/>
    <col min="16154" max="16154" width="9.42578125" style="128" customWidth="1"/>
    <col min="16155" max="16160" width="3.7109375" style="128" customWidth="1"/>
    <col min="16161" max="16161" width="9.42578125" style="128" customWidth="1"/>
    <col min="16162" max="16167" width="3.7109375" style="128" customWidth="1"/>
    <col min="16168" max="16168" width="9.7109375" style="128" customWidth="1"/>
    <col min="16169" max="16174" width="3.85546875" style="128" customWidth="1"/>
    <col min="16175" max="16175" width="9.7109375" style="128" customWidth="1"/>
    <col min="16176" max="16181" width="3.85546875" style="128" customWidth="1"/>
    <col min="16182" max="16182" width="9.7109375" style="128" customWidth="1"/>
    <col min="16183" max="16188" width="3.85546875" style="128" customWidth="1"/>
    <col min="16189" max="16189" width="9.7109375" style="128" customWidth="1"/>
    <col min="16190" max="16195" width="3.85546875" style="128" customWidth="1"/>
    <col min="16196" max="16196" width="9.7109375" style="128" customWidth="1"/>
    <col min="16197" max="16202" width="3.85546875" style="128" customWidth="1"/>
    <col min="16203" max="16203" width="7.7109375" style="128" customWidth="1"/>
    <col min="16204" max="16204" width="4.7109375" style="128" customWidth="1"/>
    <col min="16205" max="16205" width="7.7109375" style="128" customWidth="1"/>
    <col min="16206" max="16206" width="4.7109375" style="128" customWidth="1"/>
    <col min="16207" max="16207" width="10.42578125" style="128" customWidth="1"/>
    <col min="16208" max="16384" width="9.140625" style="128"/>
  </cols>
  <sheetData>
    <row r="1" spans="1:79" s="153" customFormat="1" ht="9.75" customHeight="1" x14ac:dyDescent="0.25">
      <c r="R1" s="154"/>
      <c r="S1" s="155"/>
      <c r="Z1" s="154"/>
      <c r="AB1" s="156"/>
      <c r="AC1" s="157"/>
      <c r="AD1" s="157"/>
      <c r="AE1" s="157"/>
      <c r="AF1" s="158" t="s">
        <v>37</v>
      </c>
      <c r="AI1" s="128"/>
      <c r="BP1" s="159"/>
      <c r="BQ1" s="159"/>
      <c r="BR1" s="159"/>
      <c r="BS1" s="159"/>
      <c r="BT1" s="159"/>
      <c r="BU1" s="159"/>
      <c r="BV1" s="159"/>
      <c r="BW1" s="159"/>
      <c r="BX1" s="159"/>
      <c r="BY1" s="125"/>
      <c r="BZ1" s="125"/>
      <c r="CA1" s="126"/>
    </row>
    <row r="2" spans="1:79" s="153" customFormat="1" ht="24" customHeight="1" x14ac:dyDescent="0.25">
      <c r="R2" s="154"/>
      <c r="S2" s="155"/>
      <c r="Z2" s="154"/>
      <c r="AB2" s="460" t="s">
        <v>1</v>
      </c>
      <c r="AC2" s="460"/>
      <c r="AD2" s="460"/>
      <c r="AE2" s="460"/>
      <c r="AF2" s="460"/>
      <c r="AI2" s="128"/>
      <c r="BP2" s="159"/>
      <c r="BQ2" s="159"/>
      <c r="BR2" s="159"/>
      <c r="BS2" s="159"/>
      <c r="BT2" s="159"/>
      <c r="BU2" s="159"/>
      <c r="BV2" s="159"/>
      <c r="BW2" s="159"/>
      <c r="BX2" s="159"/>
      <c r="BY2" s="125"/>
      <c r="BZ2" s="125"/>
      <c r="CA2" s="126"/>
    </row>
    <row r="3" spans="1:79" s="153" customFormat="1" ht="9.75" customHeight="1" x14ac:dyDescent="0.25">
      <c r="R3" s="154"/>
      <c r="S3" s="155"/>
      <c r="Z3" s="154"/>
      <c r="AB3" s="442" t="str">
        <f>'10'!T4</f>
        <v>Генеральный директор</v>
      </c>
      <c r="AC3" s="442"/>
      <c r="AD3" s="442"/>
      <c r="AE3" s="442"/>
      <c r="AF3" s="442"/>
      <c r="AI3" s="128"/>
      <c r="BP3" s="159"/>
      <c r="BQ3" s="159"/>
      <c r="BR3" s="159"/>
      <c r="BS3" s="159"/>
      <c r="BT3" s="159"/>
      <c r="BU3" s="159"/>
      <c r="BV3" s="159"/>
      <c r="BW3" s="159"/>
      <c r="BX3" s="159"/>
      <c r="BY3" s="125"/>
      <c r="BZ3" s="125"/>
      <c r="CA3" s="126"/>
    </row>
    <row r="4" spans="1:79" s="153" customFormat="1" ht="15" customHeight="1" x14ac:dyDescent="0.25">
      <c r="R4" s="154"/>
      <c r="S4" s="155"/>
      <c r="Z4" s="154"/>
      <c r="AA4" s="460" t="str">
        <f>'10'!T5</f>
        <v>ЗАО "Южная Энергетичкска Компания"</v>
      </c>
      <c r="AB4" s="460"/>
      <c r="AC4" s="460"/>
      <c r="AD4" s="460"/>
      <c r="AE4" s="460"/>
      <c r="AF4" s="460"/>
      <c r="AI4" s="128"/>
      <c r="BP4" s="159"/>
      <c r="BQ4" s="159"/>
      <c r="BR4" s="159"/>
      <c r="BS4" s="159"/>
      <c r="BT4" s="159"/>
      <c r="BU4" s="159"/>
      <c r="BV4" s="159"/>
      <c r="BW4" s="159"/>
      <c r="BX4" s="159"/>
      <c r="BY4" s="125"/>
      <c r="BZ4" s="125"/>
      <c r="CA4" s="126"/>
    </row>
    <row r="5" spans="1:79" s="153" customFormat="1" ht="14.25" customHeight="1" x14ac:dyDescent="0.25">
      <c r="R5" s="154"/>
      <c r="S5" s="155"/>
      <c r="Z5" s="154"/>
      <c r="AA5" s="460" t="str">
        <f>'10'!T7</f>
        <v>_________________А.С. Шапошников</v>
      </c>
      <c r="AB5" s="460"/>
      <c r="AC5" s="460"/>
      <c r="AD5" s="460"/>
      <c r="AE5" s="460"/>
      <c r="AF5" s="460"/>
      <c r="AI5" s="128"/>
      <c r="BP5" s="159"/>
      <c r="BQ5" s="159"/>
      <c r="BR5" s="159"/>
      <c r="BS5" s="159"/>
      <c r="BT5" s="159"/>
      <c r="BU5" s="159"/>
      <c r="BV5" s="159"/>
      <c r="BW5" s="159"/>
      <c r="BX5" s="159"/>
      <c r="BY5" s="125"/>
      <c r="BZ5" s="125"/>
      <c r="CA5" s="126"/>
    </row>
    <row r="6" spans="1:79" s="153" customFormat="1" ht="14.25" customHeight="1" x14ac:dyDescent="0.25">
      <c r="R6" s="154"/>
      <c r="S6" s="155"/>
      <c r="Z6" s="154"/>
      <c r="AA6" s="460" t="s">
        <v>842</v>
      </c>
      <c r="AB6" s="460"/>
      <c r="AC6" s="460"/>
      <c r="AD6" s="460"/>
      <c r="AE6" s="460"/>
      <c r="AF6" s="460"/>
      <c r="AI6" s="128"/>
      <c r="BP6" s="159"/>
      <c r="BQ6" s="159"/>
      <c r="BR6" s="159"/>
      <c r="BS6" s="159"/>
      <c r="BT6" s="159"/>
      <c r="BU6" s="159"/>
      <c r="BV6" s="159"/>
      <c r="BW6" s="159"/>
      <c r="BX6" s="159"/>
      <c r="BY6" s="125"/>
      <c r="BZ6" s="125"/>
      <c r="CA6" s="126"/>
    </row>
    <row r="7" spans="1:79" ht="14.25" customHeight="1" x14ac:dyDescent="0.25">
      <c r="AB7" s="460" t="s">
        <v>783</v>
      </c>
      <c r="AC7" s="460"/>
      <c r="AD7" s="460"/>
      <c r="AE7" s="460"/>
      <c r="AF7" s="460"/>
      <c r="BP7" s="159"/>
      <c r="BQ7" s="159"/>
      <c r="BR7" s="159"/>
      <c r="BS7" s="159"/>
      <c r="BT7" s="159"/>
      <c r="BU7" s="159"/>
      <c r="BV7" s="159"/>
      <c r="BW7" s="159"/>
      <c r="BX7" s="159"/>
      <c r="BY7" s="443"/>
      <c r="BZ7" s="443"/>
      <c r="CA7" s="443"/>
    </row>
    <row r="8" spans="1:79" s="160" customFormat="1" ht="9.75" x14ac:dyDescent="0.15">
      <c r="A8" s="438" t="s">
        <v>38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</row>
    <row r="9" spans="1:79" s="160" customFormat="1" x14ac:dyDescent="0.25">
      <c r="N9" s="161" t="s">
        <v>790</v>
      </c>
      <c r="O9" s="437" t="s">
        <v>786</v>
      </c>
      <c r="P9" s="437"/>
      <c r="Q9" s="438" t="s">
        <v>799</v>
      </c>
      <c r="R9" s="438"/>
      <c r="S9" s="162" t="s">
        <v>813</v>
      </c>
      <c r="T9" s="160" t="s">
        <v>792</v>
      </c>
      <c r="AI9" s="132"/>
    </row>
    <row r="10" spans="1:79" s="132" customFormat="1" ht="9" customHeight="1" x14ac:dyDescent="0.25"/>
    <row r="11" spans="1:79" s="160" customFormat="1" ht="12.75" customHeight="1" x14ac:dyDescent="0.25">
      <c r="M11" s="161" t="s">
        <v>793</v>
      </c>
      <c r="N11" s="439" t="s">
        <v>841</v>
      </c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I11" s="132"/>
    </row>
    <row r="12" spans="1:79" s="134" customFormat="1" ht="10.5" customHeight="1" x14ac:dyDescent="0.25">
      <c r="N12" s="440" t="s">
        <v>794</v>
      </c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135"/>
      <c r="AI12" s="132"/>
      <c r="AJ12" s="135"/>
      <c r="AK12" s="135"/>
    </row>
    <row r="13" spans="1:79" s="132" customFormat="1" ht="9" customHeight="1" x14ac:dyDescent="0.25"/>
    <row r="14" spans="1:79" s="160" customFormat="1" x14ac:dyDescent="0.25">
      <c r="R14" s="161" t="s">
        <v>795</v>
      </c>
      <c r="S14" s="162" t="s">
        <v>813</v>
      </c>
      <c r="T14" s="160" t="s">
        <v>796</v>
      </c>
      <c r="Z14" s="161"/>
      <c r="AI14" s="132"/>
    </row>
    <row r="15" spans="1:79" s="132" customFormat="1" ht="9" customHeight="1" x14ac:dyDescent="0.25"/>
    <row r="16" spans="1:79" s="160" customFormat="1" ht="24" customHeight="1" x14ac:dyDescent="0.25">
      <c r="P16" s="161" t="s">
        <v>797</v>
      </c>
      <c r="Q16" s="441" t="s">
        <v>840</v>
      </c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163"/>
      <c r="AD16" s="163"/>
      <c r="AE16" s="163"/>
      <c r="AF16" s="163"/>
      <c r="AI16" s="132"/>
    </row>
    <row r="17" spans="1:79" s="134" customFormat="1" x14ac:dyDescent="0.25">
      <c r="Q17" s="457" t="s">
        <v>798</v>
      </c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135"/>
      <c r="AD17" s="135"/>
      <c r="AE17" s="135"/>
      <c r="AF17" s="135"/>
      <c r="AI17" s="132"/>
    </row>
    <row r="18" spans="1:79" s="164" customFormat="1" ht="15" customHeight="1" x14ac:dyDescent="0.2">
      <c r="A18" s="455" t="s">
        <v>3</v>
      </c>
      <c r="B18" s="455" t="s">
        <v>4</v>
      </c>
      <c r="C18" s="455" t="s">
        <v>5</v>
      </c>
      <c r="D18" s="455" t="s">
        <v>39</v>
      </c>
      <c r="E18" s="458" t="s">
        <v>40</v>
      </c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44" t="s">
        <v>821</v>
      </c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444"/>
      <c r="AZ18" s="444"/>
      <c r="BA18" s="444"/>
      <c r="BB18" s="444"/>
      <c r="BC18" s="444"/>
      <c r="BD18" s="444"/>
      <c r="BE18" s="444"/>
      <c r="BF18" s="444"/>
      <c r="BG18" s="444"/>
      <c r="BH18" s="444"/>
      <c r="BI18" s="444"/>
      <c r="BJ18" s="444"/>
      <c r="BK18" s="444"/>
      <c r="BL18" s="444"/>
      <c r="BM18" s="444"/>
      <c r="BN18" s="444"/>
      <c r="BO18" s="444"/>
      <c r="BP18" s="444"/>
      <c r="BQ18" s="444"/>
      <c r="BR18" s="444"/>
      <c r="BS18" s="444"/>
      <c r="BT18" s="444"/>
      <c r="BU18" s="444"/>
      <c r="BV18" s="445"/>
      <c r="BW18" s="446" t="s">
        <v>41</v>
      </c>
      <c r="BX18" s="447"/>
      <c r="BY18" s="447"/>
      <c r="BZ18" s="448"/>
      <c r="CA18" s="455" t="s">
        <v>9</v>
      </c>
    </row>
    <row r="19" spans="1:79" s="164" customFormat="1" ht="15" customHeight="1" x14ac:dyDescent="0.2">
      <c r="A19" s="456"/>
      <c r="B19" s="456"/>
      <c r="C19" s="456"/>
      <c r="D19" s="456"/>
      <c r="E19" s="434" t="s">
        <v>17</v>
      </c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6"/>
      <c r="AN19" s="434" t="s">
        <v>18</v>
      </c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5"/>
      <c r="BD19" s="435"/>
      <c r="BE19" s="435"/>
      <c r="BF19" s="435"/>
      <c r="BG19" s="435"/>
      <c r="BH19" s="435"/>
      <c r="BI19" s="435"/>
      <c r="BJ19" s="435"/>
      <c r="BK19" s="435"/>
      <c r="BL19" s="435"/>
      <c r="BM19" s="435"/>
      <c r="BN19" s="435"/>
      <c r="BO19" s="435"/>
      <c r="BP19" s="435"/>
      <c r="BQ19" s="435"/>
      <c r="BR19" s="435"/>
      <c r="BS19" s="435"/>
      <c r="BT19" s="435"/>
      <c r="BU19" s="435"/>
      <c r="BV19" s="436"/>
      <c r="BW19" s="449"/>
      <c r="BX19" s="450"/>
      <c r="BY19" s="450"/>
      <c r="BZ19" s="451"/>
      <c r="CA19" s="456"/>
    </row>
    <row r="20" spans="1:79" s="164" customFormat="1" ht="15" customHeight="1" x14ac:dyDescent="0.2">
      <c r="A20" s="456"/>
      <c r="B20" s="456"/>
      <c r="C20" s="456"/>
      <c r="D20" s="456"/>
      <c r="E20" s="434" t="s">
        <v>10</v>
      </c>
      <c r="F20" s="435"/>
      <c r="G20" s="435"/>
      <c r="H20" s="435"/>
      <c r="I20" s="435"/>
      <c r="J20" s="435"/>
      <c r="K20" s="436"/>
      <c r="L20" s="434" t="s">
        <v>11</v>
      </c>
      <c r="M20" s="435"/>
      <c r="N20" s="435"/>
      <c r="O20" s="435"/>
      <c r="P20" s="435"/>
      <c r="Q20" s="435"/>
      <c r="R20" s="436"/>
      <c r="S20" s="434" t="s">
        <v>12</v>
      </c>
      <c r="T20" s="435"/>
      <c r="U20" s="435"/>
      <c r="V20" s="435"/>
      <c r="W20" s="435"/>
      <c r="X20" s="435"/>
      <c r="Y20" s="436"/>
      <c r="Z20" s="434" t="s">
        <v>13</v>
      </c>
      <c r="AA20" s="435"/>
      <c r="AB20" s="435"/>
      <c r="AC20" s="435"/>
      <c r="AD20" s="435"/>
      <c r="AE20" s="435"/>
      <c r="AF20" s="436"/>
      <c r="AG20" s="434" t="s">
        <v>14</v>
      </c>
      <c r="AH20" s="435"/>
      <c r="AI20" s="435"/>
      <c r="AJ20" s="435"/>
      <c r="AK20" s="435"/>
      <c r="AL20" s="435"/>
      <c r="AM20" s="436"/>
      <c r="AN20" s="434" t="s">
        <v>10</v>
      </c>
      <c r="AO20" s="435"/>
      <c r="AP20" s="435"/>
      <c r="AQ20" s="435"/>
      <c r="AR20" s="435"/>
      <c r="AS20" s="435"/>
      <c r="AT20" s="436"/>
      <c r="AU20" s="434" t="s">
        <v>11</v>
      </c>
      <c r="AV20" s="435"/>
      <c r="AW20" s="435"/>
      <c r="AX20" s="435"/>
      <c r="AY20" s="435"/>
      <c r="AZ20" s="435"/>
      <c r="BA20" s="436"/>
      <c r="BB20" s="434" t="s">
        <v>12</v>
      </c>
      <c r="BC20" s="435"/>
      <c r="BD20" s="435"/>
      <c r="BE20" s="435"/>
      <c r="BF20" s="435"/>
      <c r="BG20" s="435"/>
      <c r="BH20" s="436"/>
      <c r="BI20" s="434" t="s">
        <v>13</v>
      </c>
      <c r="BJ20" s="435"/>
      <c r="BK20" s="435"/>
      <c r="BL20" s="435"/>
      <c r="BM20" s="435"/>
      <c r="BN20" s="435"/>
      <c r="BO20" s="436"/>
      <c r="BP20" s="434" t="s">
        <v>14</v>
      </c>
      <c r="BQ20" s="435"/>
      <c r="BR20" s="435"/>
      <c r="BS20" s="435"/>
      <c r="BT20" s="435"/>
      <c r="BU20" s="435"/>
      <c r="BV20" s="436"/>
      <c r="BW20" s="452"/>
      <c r="BX20" s="453"/>
      <c r="BY20" s="453"/>
      <c r="BZ20" s="454"/>
      <c r="CA20" s="456"/>
    </row>
    <row r="21" spans="1:79" s="164" customFormat="1" ht="30" customHeight="1" x14ac:dyDescent="0.2">
      <c r="A21" s="456"/>
      <c r="B21" s="456"/>
      <c r="C21" s="456"/>
      <c r="D21" s="456"/>
      <c r="E21" s="165" t="s">
        <v>42</v>
      </c>
      <c r="F21" s="434" t="s">
        <v>43</v>
      </c>
      <c r="G21" s="435"/>
      <c r="H21" s="435"/>
      <c r="I21" s="435"/>
      <c r="J21" s="435"/>
      <c r="K21" s="436"/>
      <c r="L21" s="165" t="s">
        <v>42</v>
      </c>
      <c r="M21" s="434" t="s">
        <v>43</v>
      </c>
      <c r="N21" s="435"/>
      <c r="O21" s="435"/>
      <c r="P21" s="435"/>
      <c r="Q21" s="435"/>
      <c r="R21" s="436"/>
      <c r="S21" s="165" t="s">
        <v>42</v>
      </c>
      <c r="T21" s="434" t="s">
        <v>43</v>
      </c>
      <c r="U21" s="435"/>
      <c r="V21" s="435"/>
      <c r="W21" s="435"/>
      <c r="X21" s="435"/>
      <c r="Y21" s="436"/>
      <c r="Z21" s="165" t="s">
        <v>42</v>
      </c>
      <c r="AA21" s="434" t="s">
        <v>43</v>
      </c>
      <c r="AB21" s="435"/>
      <c r="AC21" s="435"/>
      <c r="AD21" s="435"/>
      <c r="AE21" s="435"/>
      <c r="AF21" s="436"/>
      <c r="AG21" s="165" t="s">
        <v>42</v>
      </c>
      <c r="AH21" s="434" t="s">
        <v>43</v>
      </c>
      <c r="AI21" s="435"/>
      <c r="AJ21" s="435"/>
      <c r="AK21" s="435"/>
      <c r="AL21" s="435"/>
      <c r="AM21" s="436"/>
      <c r="AN21" s="165" t="s">
        <v>42</v>
      </c>
      <c r="AO21" s="434" t="s">
        <v>43</v>
      </c>
      <c r="AP21" s="435"/>
      <c r="AQ21" s="435"/>
      <c r="AR21" s="435"/>
      <c r="AS21" s="435"/>
      <c r="AT21" s="436"/>
      <c r="AU21" s="165" t="s">
        <v>42</v>
      </c>
      <c r="AV21" s="434" t="s">
        <v>43</v>
      </c>
      <c r="AW21" s="435"/>
      <c r="AX21" s="435"/>
      <c r="AY21" s="435"/>
      <c r="AZ21" s="435"/>
      <c r="BA21" s="436"/>
      <c r="BB21" s="165" t="s">
        <v>42</v>
      </c>
      <c r="BC21" s="434" t="s">
        <v>43</v>
      </c>
      <c r="BD21" s="435"/>
      <c r="BE21" s="435"/>
      <c r="BF21" s="435"/>
      <c r="BG21" s="435"/>
      <c r="BH21" s="436"/>
      <c r="BI21" s="165" t="s">
        <v>42</v>
      </c>
      <c r="BJ21" s="434" t="s">
        <v>43</v>
      </c>
      <c r="BK21" s="435"/>
      <c r="BL21" s="435"/>
      <c r="BM21" s="435"/>
      <c r="BN21" s="435"/>
      <c r="BO21" s="436"/>
      <c r="BP21" s="165" t="s">
        <v>42</v>
      </c>
      <c r="BQ21" s="434" t="s">
        <v>43</v>
      </c>
      <c r="BR21" s="435"/>
      <c r="BS21" s="435"/>
      <c r="BT21" s="435"/>
      <c r="BU21" s="435"/>
      <c r="BV21" s="436"/>
      <c r="BW21" s="434" t="s">
        <v>42</v>
      </c>
      <c r="BX21" s="436"/>
      <c r="BY21" s="435" t="s">
        <v>43</v>
      </c>
      <c r="BZ21" s="436"/>
      <c r="CA21" s="456"/>
    </row>
    <row r="22" spans="1:79" s="164" customFormat="1" ht="45" customHeight="1" x14ac:dyDescent="0.2">
      <c r="A22" s="456"/>
      <c r="B22" s="456"/>
      <c r="C22" s="456"/>
      <c r="D22" s="456"/>
      <c r="E22" s="166" t="s">
        <v>36</v>
      </c>
      <c r="F22" s="166" t="s">
        <v>36</v>
      </c>
      <c r="G22" s="166" t="s">
        <v>44</v>
      </c>
      <c r="H22" s="166" t="s">
        <v>45</v>
      </c>
      <c r="I22" s="166" t="s">
        <v>46</v>
      </c>
      <c r="J22" s="166" t="s">
        <v>47</v>
      </c>
      <c r="K22" s="166" t="s">
        <v>48</v>
      </c>
      <c r="L22" s="166" t="s">
        <v>36</v>
      </c>
      <c r="M22" s="166" t="s">
        <v>36</v>
      </c>
      <c r="N22" s="166" t="s">
        <v>44</v>
      </c>
      <c r="O22" s="166" t="s">
        <v>45</v>
      </c>
      <c r="P22" s="166" t="s">
        <v>46</v>
      </c>
      <c r="Q22" s="166" t="s">
        <v>47</v>
      </c>
      <c r="R22" s="166" t="s">
        <v>48</v>
      </c>
      <c r="S22" s="166" t="s">
        <v>36</v>
      </c>
      <c r="T22" s="166" t="s">
        <v>36</v>
      </c>
      <c r="U22" s="166" t="s">
        <v>44</v>
      </c>
      <c r="V22" s="166" t="s">
        <v>45</v>
      </c>
      <c r="W22" s="166" t="s">
        <v>46</v>
      </c>
      <c r="X22" s="166" t="s">
        <v>47</v>
      </c>
      <c r="Y22" s="166" t="s">
        <v>48</v>
      </c>
      <c r="Z22" s="166" t="s">
        <v>36</v>
      </c>
      <c r="AA22" s="166" t="s">
        <v>36</v>
      </c>
      <c r="AB22" s="166" t="s">
        <v>44</v>
      </c>
      <c r="AC22" s="166" t="s">
        <v>45</v>
      </c>
      <c r="AD22" s="166" t="s">
        <v>46</v>
      </c>
      <c r="AE22" s="166" t="s">
        <v>47</v>
      </c>
      <c r="AF22" s="166" t="s">
        <v>48</v>
      </c>
      <c r="AG22" s="166" t="s">
        <v>36</v>
      </c>
      <c r="AH22" s="166" t="s">
        <v>36</v>
      </c>
      <c r="AI22" s="167" t="s">
        <v>44</v>
      </c>
      <c r="AJ22" s="166" t="s">
        <v>45</v>
      </c>
      <c r="AK22" s="166" t="s">
        <v>46</v>
      </c>
      <c r="AL22" s="166" t="s">
        <v>47</v>
      </c>
      <c r="AM22" s="166" t="s">
        <v>48</v>
      </c>
      <c r="AN22" s="166" t="s">
        <v>36</v>
      </c>
      <c r="AO22" s="166" t="s">
        <v>36</v>
      </c>
      <c r="AP22" s="166" t="s">
        <v>44</v>
      </c>
      <c r="AQ22" s="166" t="s">
        <v>45</v>
      </c>
      <c r="AR22" s="166" t="s">
        <v>46</v>
      </c>
      <c r="AS22" s="166" t="s">
        <v>47</v>
      </c>
      <c r="AT22" s="166" t="s">
        <v>48</v>
      </c>
      <c r="AU22" s="166" t="s">
        <v>36</v>
      </c>
      <c r="AV22" s="166" t="s">
        <v>36</v>
      </c>
      <c r="AW22" s="166" t="s">
        <v>44</v>
      </c>
      <c r="AX22" s="166" t="s">
        <v>45</v>
      </c>
      <c r="AY22" s="166" t="s">
        <v>46</v>
      </c>
      <c r="AZ22" s="166" t="s">
        <v>47</v>
      </c>
      <c r="BA22" s="166" t="s">
        <v>48</v>
      </c>
      <c r="BB22" s="166" t="s">
        <v>36</v>
      </c>
      <c r="BC22" s="166" t="s">
        <v>36</v>
      </c>
      <c r="BD22" s="166" t="s">
        <v>44</v>
      </c>
      <c r="BE22" s="166" t="s">
        <v>45</v>
      </c>
      <c r="BF22" s="166" t="s">
        <v>46</v>
      </c>
      <c r="BG22" s="166" t="s">
        <v>47</v>
      </c>
      <c r="BH22" s="166" t="s">
        <v>48</v>
      </c>
      <c r="BI22" s="166" t="s">
        <v>36</v>
      </c>
      <c r="BJ22" s="166" t="s">
        <v>36</v>
      </c>
      <c r="BK22" s="166" t="s">
        <v>44</v>
      </c>
      <c r="BL22" s="166" t="s">
        <v>45</v>
      </c>
      <c r="BM22" s="166" t="s">
        <v>46</v>
      </c>
      <c r="BN22" s="166" t="s">
        <v>47</v>
      </c>
      <c r="BO22" s="166" t="s">
        <v>48</v>
      </c>
      <c r="BP22" s="166" t="s">
        <v>36</v>
      </c>
      <c r="BQ22" s="166" t="s">
        <v>36</v>
      </c>
      <c r="BR22" s="166" t="s">
        <v>44</v>
      </c>
      <c r="BS22" s="166" t="s">
        <v>45</v>
      </c>
      <c r="BT22" s="166" t="s">
        <v>46</v>
      </c>
      <c r="BU22" s="166" t="s">
        <v>47</v>
      </c>
      <c r="BV22" s="166" t="s">
        <v>48</v>
      </c>
      <c r="BW22" s="165" t="s">
        <v>36</v>
      </c>
      <c r="BX22" s="165" t="s">
        <v>16</v>
      </c>
      <c r="BY22" s="165" t="s">
        <v>36</v>
      </c>
      <c r="BZ22" s="165" t="s">
        <v>16</v>
      </c>
      <c r="CA22" s="456"/>
    </row>
    <row r="23" spans="1:79" s="164" customFormat="1" x14ac:dyDescent="0.2">
      <c r="A23" s="168">
        <v>1</v>
      </c>
      <c r="B23" s="168">
        <v>2</v>
      </c>
      <c r="C23" s="168">
        <v>3</v>
      </c>
      <c r="D23" s="168">
        <v>4</v>
      </c>
      <c r="E23" s="168" t="s">
        <v>49</v>
      </c>
      <c r="F23" s="168" t="s">
        <v>50</v>
      </c>
      <c r="G23" s="168" t="s">
        <v>51</v>
      </c>
      <c r="H23" s="168" t="s">
        <v>52</v>
      </c>
      <c r="I23" s="168" t="s">
        <v>53</v>
      </c>
      <c r="J23" s="168" t="s">
        <v>54</v>
      </c>
      <c r="K23" s="168" t="s">
        <v>55</v>
      </c>
      <c r="L23" s="168" t="s">
        <v>56</v>
      </c>
      <c r="M23" s="168" t="s">
        <v>57</v>
      </c>
      <c r="N23" s="168" t="s">
        <v>58</v>
      </c>
      <c r="O23" s="168" t="s">
        <v>59</v>
      </c>
      <c r="P23" s="168" t="s">
        <v>60</v>
      </c>
      <c r="Q23" s="168" t="s">
        <v>61</v>
      </c>
      <c r="R23" s="168" t="s">
        <v>62</v>
      </c>
      <c r="S23" s="168" t="s">
        <v>63</v>
      </c>
      <c r="T23" s="168" t="s">
        <v>64</v>
      </c>
      <c r="U23" s="168" t="s">
        <v>65</v>
      </c>
      <c r="V23" s="168" t="s">
        <v>66</v>
      </c>
      <c r="W23" s="168" t="s">
        <v>67</v>
      </c>
      <c r="X23" s="168" t="s">
        <v>68</v>
      </c>
      <c r="Y23" s="168" t="s">
        <v>69</v>
      </c>
      <c r="Z23" s="168" t="s">
        <v>70</v>
      </c>
      <c r="AA23" s="168" t="s">
        <v>71</v>
      </c>
      <c r="AB23" s="168" t="s">
        <v>72</v>
      </c>
      <c r="AC23" s="168" t="s">
        <v>73</v>
      </c>
      <c r="AD23" s="168" t="s">
        <v>74</v>
      </c>
      <c r="AE23" s="168" t="s">
        <v>75</v>
      </c>
      <c r="AF23" s="168" t="s">
        <v>76</v>
      </c>
      <c r="AG23" s="168" t="s">
        <v>77</v>
      </c>
      <c r="AH23" s="168" t="s">
        <v>78</v>
      </c>
      <c r="AI23" s="106" t="s">
        <v>79</v>
      </c>
      <c r="AJ23" s="168" t="s">
        <v>80</v>
      </c>
      <c r="AK23" s="168" t="s">
        <v>81</v>
      </c>
      <c r="AL23" s="168" t="s">
        <v>82</v>
      </c>
      <c r="AM23" s="168" t="s">
        <v>83</v>
      </c>
      <c r="AN23" s="168" t="s">
        <v>84</v>
      </c>
      <c r="AO23" s="168" t="s">
        <v>85</v>
      </c>
      <c r="AP23" s="168" t="s">
        <v>86</v>
      </c>
      <c r="AQ23" s="168" t="s">
        <v>87</v>
      </c>
      <c r="AR23" s="168" t="s">
        <v>88</v>
      </c>
      <c r="AS23" s="168" t="s">
        <v>89</v>
      </c>
      <c r="AT23" s="168" t="s">
        <v>90</v>
      </c>
      <c r="AU23" s="168" t="s">
        <v>91</v>
      </c>
      <c r="AV23" s="168" t="s">
        <v>92</v>
      </c>
      <c r="AW23" s="168" t="s">
        <v>93</v>
      </c>
      <c r="AX23" s="168" t="s">
        <v>94</v>
      </c>
      <c r="AY23" s="168" t="s">
        <v>95</v>
      </c>
      <c r="AZ23" s="168" t="s">
        <v>96</v>
      </c>
      <c r="BA23" s="168" t="s">
        <v>97</v>
      </c>
      <c r="BB23" s="168" t="s">
        <v>98</v>
      </c>
      <c r="BC23" s="168" t="s">
        <v>99</v>
      </c>
      <c r="BD23" s="168" t="s">
        <v>100</v>
      </c>
      <c r="BE23" s="168" t="s">
        <v>101</v>
      </c>
      <c r="BF23" s="168" t="s">
        <v>102</v>
      </c>
      <c r="BG23" s="168" t="s">
        <v>103</v>
      </c>
      <c r="BH23" s="168" t="s">
        <v>104</v>
      </c>
      <c r="BI23" s="168" t="s">
        <v>105</v>
      </c>
      <c r="BJ23" s="168" t="s">
        <v>106</v>
      </c>
      <c r="BK23" s="168" t="s">
        <v>107</v>
      </c>
      <c r="BL23" s="168" t="s">
        <v>108</v>
      </c>
      <c r="BM23" s="168" t="s">
        <v>109</v>
      </c>
      <c r="BN23" s="168" t="s">
        <v>110</v>
      </c>
      <c r="BO23" s="168" t="s">
        <v>111</v>
      </c>
      <c r="BP23" s="168" t="s">
        <v>112</v>
      </c>
      <c r="BQ23" s="168" t="s">
        <v>113</v>
      </c>
      <c r="BR23" s="168" t="s">
        <v>114</v>
      </c>
      <c r="BS23" s="168" t="s">
        <v>115</v>
      </c>
      <c r="BT23" s="168" t="s">
        <v>116</v>
      </c>
      <c r="BU23" s="168" t="s">
        <v>117</v>
      </c>
      <c r="BV23" s="168" t="s">
        <v>118</v>
      </c>
      <c r="BW23" s="168">
        <v>7</v>
      </c>
      <c r="BX23" s="168">
        <v>8</v>
      </c>
      <c r="BY23" s="168">
        <v>9</v>
      </c>
      <c r="BZ23" s="168">
        <v>10</v>
      </c>
      <c r="CA23" s="168">
        <v>11</v>
      </c>
    </row>
    <row r="24" spans="1:79" s="164" customFormat="1" x14ac:dyDescent="0.2">
      <c r="A24" s="109" t="s">
        <v>784</v>
      </c>
      <c r="B24" s="110" t="str">
        <f>'10'!B28</f>
        <v>ТП-39,Замена трансформаторов 250кВА на 400кВА-2шт.</v>
      </c>
      <c r="C24" s="107" t="str">
        <f>'10'!C28</f>
        <v>L_YUEK_007</v>
      </c>
      <c r="D24" s="168"/>
      <c r="E24" s="168"/>
      <c r="F24" s="94">
        <f t="shared" ref="F24:F25" si="0">M24+T24+AA24+AH24</f>
        <v>0.5</v>
      </c>
      <c r="G24" s="94">
        <f t="shared" ref="G24:G25" si="1">N24+U24+AB24+AI24</f>
        <v>0.3</v>
      </c>
      <c r="H24" s="168"/>
      <c r="I24" s="94">
        <f t="shared" ref="I24:I25" si="2">P24+W24+AD24+AK24</f>
        <v>0</v>
      </c>
      <c r="J24" s="168"/>
      <c r="K24" s="168"/>
      <c r="L24" s="168"/>
      <c r="M24" s="94">
        <f>'12'!J28</f>
        <v>0</v>
      </c>
      <c r="N24" s="94"/>
      <c r="O24" s="94"/>
      <c r="P24" s="94"/>
      <c r="Q24" s="168"/>
      <c r="R24" s="168"/>
      <c r="S24" s="168"/>
      <c r="T24" s="94">
        <f>'12'!L28</f>
        <v>0</v>
      </c>
      <c r="U24" s="168"/>
      <c r="V24" s="168"/>
      <c r="W24" s="168"/>
      <c r="X24" s="168"/>
      <c r="Y24" s="168"/>
      <c r="Z24" s="168"/>
      <c r="AA24" s="94">
        <f>'12'!N28</f>
        <v>0</v>
      </c>
      <c r="AB24" s="168"/>
      <c r="AC24" s="168"/>
      <c r="AD24" s="170"/>
      <c r="AE24" s="168"/>
      <c r="AF24" s="168"/>
      <c r="AG24" s="168"/>
      <c r="AH24" s="94">
        <f>'12'!P28</f>
        <v>0.5</v>
      </c>
      <c r="AI24" s="94" t="s">
        <v>843</v>
      </c>
      <c r="AJ24" s="168"/>
      <c r="AK24" s="106"/>
      <c r="AL24" s="168"/>
      <c r="AM24" s="168"/>
      <c r="AN24" s="168"/>
      <c r="AO24" s="94">
        <f t="shared" ref="AO24:AO25" si="3">AV24+BC24+BJ24+BQ24</f>
        <v>9.7580900000000012E-2</v>
      </c>
      <c r="AP24" s="94">
        <f t="shared" ref="AP24:AP25" si="4">AW24+BD24+BK24+BR24</f>
        <v>0</v>
      </c>
      <c r="AQ24" s="168"/>
      <c r="AR24" s="94">
        <f t="shared" ref="AR24:AR25" si="5">AY24+BF24+BM24+BT24</f>
        <v>0</v>
      </c>
      <c r="AS24" s="168"/>
      <c r="AT24" s="168"/>
      <c r="AU24" s="168"/>
      <c r="AV24" s="94">
        <f>'12'!K28</f>
        <v>0</v>
      </c>
      <c r="AW24" s="169"/>
      <c r="AX24" s="168"/>
      <c r="AY24" s="168"/>
      <c r="AZ24" s="168"/>
      <c r="BA24" s="168"/>
      <c r="BB24" s="168"/>
      <c r="BC24" s="94">
        <f>'12'!M28</f>
        <v>0</v>
      </c>
      <c r="BD24" s="168"/>
      <c r="BE24" s="168"/>
      <c r="BF24" s="168"/>
      <c r="BG24" s="168"/>
      <c r="BH24" s="168"/>
      <c r="BI24" s="168"/>
      <c r="BJ24" s="94">
        <f>'12'!O28</f>
        <v>0</v>
      </c>
      <c r="BK24" s="168"/>
      <c r="BL24" s="168"/>
      <c r="BM24" s="168"/>
      <c r="BN24" s="168"/>
      <c r="BO24" s="168"/>
      <c r="BP24" s="168"/>
      <c r="BQ24" s="94">
        <f>'10'!P28/1.2</f>
        <v>9.7580900000000012E-2</v>
      </c>
      <c r="BR24" s="384"/>
      <c r="BS24" s="168"/>
      <c r="BT24" s="106"/>
      <c r="BU24" s="168"/>
      <c r="BV24" s="168"/>
      <c r="BW24" s="168"/>
      <c r="BX24" s="168"/>
      <c r="BY24" s="94">
        <f>BQ24-AH24</f>
        <v>-0.40241909999999997</v>
      </c>
      <c r="BZ24" s="112">
        <f>1-BQ24/AH24</f>
        <v>0.80483819999999995</v>
      </c>
      <c r="CA24" s="119"/>
    </row>
    <row r="25" spans="1:79" s="164" customFormat="1" ht="78.75" x14ac:dyDescent="0.2">
      <c r="A25" s="109" t="s">
        <v>785</v>
      </c>
      <c r="B25" s="195" t="str">
        <f>'10'!B29</f>
        <v xml:space="preserve">Создание автоматизированных информационно-измерительных систем учета электрической энергии(мощности) и передачи показаний приборов учета, находящихся в зоне обслуживания филиала ЗАО "ЮЭК". 
</v>
      </c>
      <c r="C25" s="107" t="str">
        <f>'10'!C29</f>
        <v>L_YUEK_008</v>
      </c>
      <c r="D25" s="168"/>
      <c r="E25" s="168"/>
      <c r="F25" s="94">
        <f t="shared" si="0"/>
        <v>4.1805750000000002</v>
      </c>
      <c r="G25" s="94">
        <f t="shared" si="1"/>
        <v>0</v>
      </c>
      <c r="H25" s="168"/>
      <c r="I25" s="94">
        <f t="shared" si="2"/>
        <v>0</v>
      </c>
      <c r="J25" s="168"/>
      <c r="K25" s="168"/>
      <c r="L25" s="168"/>
      <c r="M25" s="94">
        <f>'12'!J29</f>
        <v>0</v>
      </c>
      <c r="N25" s="94"/>
      <c r="O25" s="94"/>
      <c r="P25" s="94"/>
      <c r="Q25" s="168"/>
      <c r="R25" s="168"/>
      <c r="S25" s="168"/>
      <c r="T25" s="94">
        <f>'12'!L29</f>
        <v>0</v>
      </c>
      <c r="U25" s="168"/>
      <c r="V25" s="168"/>
      <c r="W25" s="170"/>
      <c r="X25" s="168"/>
      <c r="Y25" s="168"/>
      <c r="Z25" s="168"/>
      <c r="AA25" s="94">
        <f>'12'!N29</f>
        <v>0</v>
      </c>
      <c r="AB25" s="168"/>
      <c r="AC25" s="168"/>
      <c r="AD25" s="171"/>
      <c r="AE25" s="168"/>
      <c r="AF25" s="168"/>
      <c r="AG25" s="168"/>
      <c r="AH25" s="94">
        <f>'12'!P29</f>
        <v>4.1805750000000002</v>
      </c>
      <c r="AI25" s="94"/>
      <c r="AJ25" s="168"/>
      <c r="AK25" s="106"/>
      <c r="AL25" s="168"/>
      <c r="AM25" s="168"/>
      <c r="AN25" s="168"/>
      <c r="AO25" s="94">
        <f t="shared" si="3"/>
        <v>3.3166896166666668</v>
      </c>
      <c r="AP25" s="94">
        <f t="shared" si="4"/>
        <v>0</v>
      </c>
      <c r="AQ25" s="168"/>
      <c r="AR25" s="94">
        <f t="shared" si="5"/>
        <v>0</v>
      </c>
      <c r="AS25" s="168"/>
      <c r="AT25" s="168"/>
      <c r="AU25" s="168"/>
      <c r="AV25" s="94">
        <f>'12'!K29</f>
        <v>0</v>
      </c>
      <c r="AW25" s="168"/>
      <c r="AX25" s="168"/>
      <c r="AY25" s="168"/>
      <c r="AZ25" s="168"/>
      <c r="BA25" s="168"/>
      <c r="BB25" s="168"/>
      <c r="BC25" s="94">
        <f>'12'!M29</f>
        <v>0</v>
      </c>
      <c r="BD25" s="168"/>
      <c r="BE25" s="168"/>
      <c r="BF25" s="168"/>
      <c r="BG25" s="168"/>
      <c r="BH25" s="168"/>
      <c r="BI25" s="168"/>
      <c r="BJ25" s="94">
        <f>'12'!O29</f>
        <v>0</v>
      </c>
      <c r="BK25" s="168"/>
      <c r="BL25" s="168"/>
      <c r="BM25" s="170"/>
      <c r="BN25" s="168"/>
      <c r="BO25" s="168"/>
      <c r="BP25" s="168"/>
      <c r="BQ25" s="94">
        <f>'10'!P29/1.2</f>
        <v>3.3166896166666668</v>
      </c>
      <c r="BR25" s="384"/>
      <c r="BS25" s="168"/>
      <c r="BT25" s="106"/>
      <c r="BU25" s="168"/>
      <c r="BV25" s="168"/>
      <c r="BW25" s="168"/>
      <c r="BX25" s="168"/>
      <c r="BY25" s="94">
        <f>BQ25-AH25</f>
        <v>-0.86388538333333331</v>
      </c>
      <c r="BZ25" s="112">
        <f>1-BQ25/AH25</f>
        <v>0.20664271860529548</v>
      </c>
      <c r="CA25" s="119"/>
    </row>
    <row r="26" spans="1:79" s="164" customFormat="1" ht="33" customHeight="1" x14ac:dyDescent="0.2">
      <c r="A26" s="114"/>
      <c r="B26" s="182"/>
      <c r="C26" s="183"/>
      <c r="D26" s="184"/>
      <c r="E26" s="184"/>
      <c r="F26" s="104"/>
      <c r="G26" s="104"/>
      <c r="H26" s="184"/>
      <c r="I26" s="104"/>
      <c r="J26" s="184"/>
      <c r="K26" s="184"/>
      <c r="L26" s="184"/>
      <c r="M26" s="104"/>
      <c r="N26" s="104"/>
      <c r="O26" s="104"/>
      <c r="P26" s="104"/>
      <c r="Q26" s="184"/>
      <c r="R26" s="184"/>
      <c r="S26" s="184"/>
      <c r="T26" s="104"/>
      <c r="U26" s="184"/>
      <c r="V26" s="184"/>
      <c r="W26" s="185"/>
      <c r="X26" s="184"/>
      <c r="Y26" s="184"/>
      <c r="Z26" s="184"/>
      <c r="AA26" s="104"/>
      <c r="AB26" s="184"/>
      <c r="AC26" s="184"/>
      <c r="AD26" s="184"/>
      <c r="AE26" s="184"/>
      <c r="AF26" s="184"/>
      <c r="AG26" s="184"/>
      <c r="AH26" s="104"/>
      <c r="AI26" s="185"/>
      <c r="AJ26" s="184"/>
      <c r="AK26" s="186"/>
      <c r="AL26" s="184"/>
      <c r="AM26" s="184"/>
      <c r="AN26" s="184"/>
      <c r="AO26" s="104"/>
      <c r="AP26" s="104"/>
      <c r="AQ26" s="184"/>
      <c r="AR26" s="104"/>
      <c r="AS26" s="184"/>
      <c r="AT26" s="184"/>
      <c r="AU26" s="184"/>
      <c r="AV26" s="104"/>
      <c r="AW26" s="184"/>
      <c r="AX26" s="184"/>
      <c r="AY26" s="184"/>
      <c r="AZ26" s="184"/>
      <c r="BA26" s="184"/>
      <c r="BB26" s="184"/>
      <c r="BC26" s="104"/>
      <c r="BD26" s="184"/>
      <c r="BE26" s="184"/>
      <c r="BF26" s="185"/>
      <c r="BG26" s="184"/>
      <c r="BH26" s="184"/>
      <c r="BI26" s="184"/>
      <c r="BJ26" s="104"/>
      <c r="BK26" s="184"/>
      <c r="BL26" s="184"/>
      <c r="BM26" s="184"/>
      <c r="BN26" s="184"/>
      <c r="BO26" s="184"/>
      <c r="BP26" s="184"/>
      <c r="BQ26" s="104"/>
      <c r="BR26" s="184"/>
      <c r="BS26" s="184"/>
      <c r="BT26" s="184"/>
      <c r="BU26" s="184"/>
      <c r="BV26" s="184"/>
      <c r="BW26" s="184"/>
      <c r="BX26" s="184"/>
      <c r="BY26" s="104"/>
      <c r="BZ26" s="181"/>
      <c r="CA26" s="187"/>
    </row>
    <row r="27" spans="1:79" s="152" customFormat="1" ht="18.75" x14ac:dyDescent="0.3">
      <c r="A27" s="113"/>
      <c r="B27" s="113" t="str">
        <f>'10'!B31</f>
        <v>И.о. начальника ПТО ЗАО "Южная Энергетическая Компания"</v>
      </c>
      <c r="C27" s="113"/>
      <c r="D27" s="113"/>
      <c r="E27" s="113"/>
      <c r="F27" s="172"/>
      <c r="G27" s="113"/>
      <c r="H27" s="113"/>
      <c r="I27" s="113"/>
      <c r="J27" s="113"/>
      <c r="K27" s="113" t="str">
        <f>'10'!K31</f>
        <v>И.Е. Глухов</v>
      </c>
      <c r="L27" s="113"/>
      <c r="M27" s="113"/>
      <c r="AI27" s="113"/>
    </row>
    <row r="28" spans="1:79" ht="38.25" customHeight="1" x14ac:dyDescent="0.25"/>
  </sheetData>
  <mergeCells count="46">
    <mergeCell ref="AB7:AF7"/>
    <mergeCell ref="AB2:AF2"/>
    <mergeCell ref="AA4:AF4"/>
    <mergeCell ref="AA5:AF5"/>
    <mergeCell ref="AA6:AF6"/>
    <mergeCell ref="A18:A22"/>
    <mergeCell ref="B18:B22"/>
    <mergeCell ref="C18:C22"/>
    <mergeCell ref="BJ21:BO21"/>
    <mergeCell ref="F21:K21"/>
    <mergeCell ref="M21:R21"/>
    <mergeCell ref="T21:Y21"/>
    <mergeCell ref="AA21:AF21"/>
    <mergeCell ref="AH21:AM21"/>
    <mergeCell ref="D18:D22"/>
    <mergeCell ref="E18:AM18"/>
    <mergeCell ref="AO21:AT21"/>
    <mergeCell ref="AV21:BA21"/>
    <mergeCell ref="A8:AM8"/>
    <mergeCell ref="AB3:AF3"/>
    <mergeCell ref="BY7:CA7"/>
    <mergeCell ref="AN18:BV18"/>
    <mergeCell ref="BW18:BZ20"/>
    <mergeCell ref="CA18:CA22"/>
    <mergeCell ref="E19:AM19"/>
    <mergeCell ref="AN19:BV19"/>
    <mergeCell ref="E20:K20"/>
    <mergeCell ref="L20:R20"/>
    <mergeCell ref="S20:Y20"/>
    <mergeCell ref="Z20:AF20"/>
    <mergeCell ref="AG20:AM20"/>
    <mergeCell ref="AN20:AT20"/>
    <mergeCell ref="Q17:AB17"/>
    <mergeCell ref="BI20:BO20"/>
    <mergeCell ref="BQ21:BV21"/>
    <mergeCell ref="BP20:BV20"/>
    <mergeCell ref="BY21:BZ21"/>
    <mergeCell ref="BW21:BX21"/>
    <mergeCell ref="O9:P9"/>
    <mergeCell ref="Q9:R9"/>
    <mergeCell ref="N11:Z11"/>
    <mergeCell ref="N12:Z12"/>
    <mergeCell ref="Q16:AB16"/>
    <mergeCell ref="BC21:BH21"/>
    <mergeCell ref="AU20:BA20"/>
    <mergeCell ref="BB20:BH20"/>
  </mergeCells>
  <pageMargins left="0" right="0" top="0.19685039370078741" bottom="0" header="0" footer="0"/>
  <pageSetup paperSize="8" scale="65" fitToWidth="0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2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34"/>
  <sheetViews>
    <sheetView view="pageBreakPreview" topLeftCell="A7" zoomScaleSheetLayoutView="100" workbookViewId="0">
      <selection activeCell="E30" sqref="E30"/>
    </sheetView>
  </sheetViews>
  <sheetFormatPr defaultRowHeight="15.75" x14ac:dyDescent="0.25"/>
  <cols>
    <col min="1" max="1" width="6.5703125" style="5" customWidth="1"/>
    <col min="2" max="2" width="61.28515625" style="5" customWidth="1"/>
    <col min="3" max="3" width="12.85546875" style="5" customWidth="1"/>
    <col min="4" max="4" width="19.7109375" style="5" customWidth="1"/>
    <col min="5" max="5" width="10.5703125" style="5" customWidth="1"/>
    <col min="6" max="6" width="6.7109375" style="5" customWidth="1"/>
    <col min="7" max="7" width="7.42578125" style="5" customWidth="1"/>
    <col min="8" max="9" width="6.85546875" style="5" customWidth="1"/>
    <col min="10" max="10" width="7.85546875" style="5" customWidth="1"/>
    <col min="11" max="11" width="7" style="5" customWidth="1"/>
    <col min="12" max="12" width="8.42578125" style="5" customWidth="1"/>
    <col min="13" max="13" width="6" style="5" customWidth="1"/>
    <col min="14" max="14" width="7" style="5" customWidth="1"/>
    <col min="15" max="15" width="7.140625" style="5" customWidth="1"/>
    <col min="16" max="16" width="6.42578125" style="5" customWidth="1"/>
    <col min="17" max="17" width="6.28515625" style="5" customWidth="1"/>
    <col min="18" max="18" width="6.140625" style="5" customWidth="1"/>
    <col min="19" max="19" width="5.85546875" style="5" customWidth="1"/>
    <col min="20" max="20" width="8.5703125" style="5" customWidth="1"/>
    <col min="21" max="21" width="6.140625" style="5" customWidth="1"/>
    <col min="22" max="22" width="6.28515625" style="5" customWidth="1"/>
    <col min="23" max="23" width="6.140625" style="5" customWidth="1"/>
    <col min="24" max="24" width="6" style="5" customWidth="1"/>
    <col min="25" max="25" width="6.140625" style="5" customWidth="1"/>
    <col min="26" max="26" width="7.140625" style="5" customWidth="1"/>
    <col min="27" max="27" width="6.28515625" style="5" customWidth="1"/>
    <col min="28" max="28" width="5.85546875" style="5" customWidth="1"/>
    <col min="29" max="29" width="6.140625" style="5" customWidth="1"/>
    <col min="30" max="31" width="6.28515625" style="5" customWidth="1"/>
    <col min="32" max="32" width="7.28515625" style="5" customWidth="1"/>
    <col min="33" max="33" width="6.7109375" style="5" customWidth="1"/>
    <col min="34" max="34" width="6.5703125" style="5" customWidth="1"/>
    <col min="35" max="256" width="9.140625" style="5"/>
    <col min="257" max="257" width="8" style="5" customWidth="1"/>
    <col min="258" max="258" width="19.140625" style="5" customWidth="1"/>
    <col min="259" max="259" width="12.85546875" style="5" customWidth="1"/>
    <col min="260" max="260" width="19.7109375" style="5" customWidth="1"/>
    <col min="261" max="290" width="4.7109375" style="5" customWidth="1"/>
    <col min="291" max="512" width="9.140625" style="5"/>
    <col min="513" max="513" width="8" style="5" customWidth="1"/>
    <col min="514" max="514" width="19.140625" style="5" customWidth="1"/>
    <col min="515" max="515" width="12.85546875" style="5" customWidth="1"/>
    <col min="516" max="516" width="19.7109375" style="5" customWidth="1"/>
    <col min="517" max="546" width="4.7109375" style="5" customWidth="1"/>
    <col min="547" max="768" width="9.140625" style="5"/>
    <col min="769" max="769" width="8" style="5" customWidth="1"/>
    <col min="770" max="770" width="19.140625" style="5" customWidth="1"/>
    <col min="771" max="771" width="12.85546875" style="5" customWidth="1"/>
    <col min="772" max="772" width="19.7109375" style="5" customWidth="1"/>
    <col min="773" max="802" width="4.7109375" style="5" customWidth="1"/>
    <col min="803" max="1024" width="9.140625" style="5"/>
    <col min="1025" max="1025" width="8" style="5" customWidth="1"/>
    <col min="1026" max="1026" width="19.140625" style="5" customWidth="1"/>
    <col min="1027" max="1027" width="12.85546875" style="5" customWidth="1"/>
    <col min="1028" max="1028" width="19.7109375" style="5" customWidth="1"/>
    <col min="1029" max="1058" width="4.7109375" style="5" customWidth="1"/>
    <col min="1059" max="1280" width="9.140625" style="5"/>
    <col min="1281" max="1281" width="8" style="5" customWidth="1"/>
    <col min="1282" max="1282" width="19.140625" style="5" customWidth="1"/>
    <col min="1283" max="1283" width="12.85546875" style="5" customWidth="1"/>
    <col min="1284" max="1284" width="19.7109375" style="5" customWidth="1"/>
    <col min="1285" max="1314" width="4.7109375" style="5" customWidth="1"/>
    <col min="1315" max="1536" width="9.140625" style="5"/>
    <col min="1537" max="1537" width="8" style="5" customWidth="1"/>
    <col min="1538" max="1538" width="19.140625" style="5" customWidth="1"/>
    <col min="1539" max="1539" width="12.85546875" style="5" customWidth="1"/>
    <col min="1540" max="1540" width="19.7109375" style="5" customWidth="1"/>
    <col min="1541" max="1570" width="4.7109375" style="5" customWidth="1"/>
    <col min="1571" max="1792" width="9.140625" style="5"/>
    <col min="1793" max="1793" width="8" style="5" customWidth="1"/>
    <col min="1794" max="1794" width="19.140625" style="5" customWidth="1"/>
    <col min="1795" max="1795" width="12.85546875" style="5" customWidth="1"/>
    <col min="1796" max="1796" width="19.7109375" style="5" customWidth="1"/>
    <col min="1797" max="1826" width="4.7109375" style="5" customWidth="1"/>
    <col min="1827" max="2048" width="9.140625" style="5"/>
    <col min="2049" max="2049" width="8" style="5" customWidth="1"/>
    <col min="2050" max="2050" width="19.140625" style="5" customWidth="1"/>
    <col min="2051" max="2051" width="12.85546875" style="5" customWidth="1"/>
    <col min="2052" max="2052" width="19.7109375" style="5" customWidth="1"/>
    <col min="2053" max="2082" width="4.7109375" style="5" customWidth="1"/>
    <col min="2083" max="2304" width="9.140625" style="5"/>
    <col min="2305" max="2305" width="8" style="5" customWidth="1"/>
    <col min="2306" max="2306" width="19.140625" style="5" customWidth="1"/>
    <col min="2307" max="2307" width="12.85546875" style="5" customWidth="1"/>
    <col min="2308" max="2308" width="19.7109375" style="5" customWidth="1"/>
    <col min="2309" max="2338" width="4.7109375" style="5" customWidth="1"/>
    <col min="2339" max="2560" width="9.140625" style="5"/>
    <col min="2561" max="2561" width="8" style="5" customWidth="1"/>
    <col min="2562" max="2562" width="19.140625" style="5" customWidth="1"/>
    <col min="2563" max="2563" width="12.85546875" style="5" customWidth="1"/>
    <col min="2564" max="2564" width="19.7109375" style="5" customWidth="1"/>
    <col min="2565" max="2594" width="4.7109375" style="5" customWidth="1"/>
    <col min="2595" max="2816" width="9.140625" style="5"/>
    <col min="2817" max="2817" width="8" style="5" customWidth="1"/>
    <col min="2818" max="2818" width="19.140625" style="5" customWidth="1"/>
    <col min="2819" max="2819" width="12.85546875" style="5" customWidth="1"/>
    <col min="2820" max="2820" width="19.7109375" style="5" customWidth="1"/>
    <col min="2821" max="2850" width="4.7109375" style="5" customWidth="1"/>
    <col min="2851" max="3072" width="9.140625" style="5"/>
    <col min="3073" max="3073" width="8" style="5" customWidth="1"/>
    <col min="3074" max="3074" width="19.140625" style="5" customWidth="1"/>
    <col min="3075" max="3075" width="12.85546875" style="5" customWidth="1"/>
    <col min="3076" max="3076" width="19.7109375" style="5" customWidth="1"/>
    <col min="3077" max="3106" width="4.7109375" style="5" customWidth="1"/>
    <col min="3107" max="3328" width="9.140625" style="5"/>
    <col min="3329" max="3329" width="8" style="5" customWidth="1"/>
    <col min="3330" max="3330" width="19.140625" style="5" customWidth="1"/>
    <col min="3331" max="3331" width="12.85546875" style="5" customWidth="1"/>
    <col min="3332" max="3332" width="19.7109375" style="5" customWidth="1"/>
    <col min="3333" max="3362" width="4.7109375" style="5" customWidth="1"/>
    <col min="3363" max="3584" width="9.140625" style="5"/>
    <col min="3585" max="3585" width="8" style="5" customWidth="1"/>
    <col min="3586" max="3586" width="19.140625" style="5" customWidth="1"/>
    <col min="3587" max="3587" width="12.85546875" style="5" customWidth="1"/>
    <col min="3588" max="3588" width="19.7109375" style="5" customWidth="1"/>
    <col min="3589" max="3618" width="4.7109375" style="5" customWidth="1"/>
    <col min="3619" max="3840" width="9.140625" style="5"/>
    <col min="3841" max="3841" width="8" style="5" customWidth="1"/>
    <col min="3842" max="3842" width="19.140625" style="5" customWidth="1"/>
    <col min="3843" max="3843" width="12.85546875" style="5" customWidth="1"/>
    <col min="3844" max="3844" width="19.7109375" style="5" customWidth="1"/>
    <col min="3845" max="3874" width="4.7109375" style="5" customWidth="1"/>
    <col min="3875" max="4096" width="9.140625" style="5"/>
    <col min="4097" max="4097" width="8" style="5" customWidth="1"/>
    <col min="4098" max="4098" width="19.140625" style="5" customWidth="1"/>
    <col min="4099" max="4099" width="12.85546875" style="5" customWidth="1"/>
    <col min="4100" max="4100" width="19.7109375" style="5" customWidth="1"/>
    <col min="4101" max="4130" width="4.7109375" style="5" customWidth="1"/>
    <col min="4131" max="4352" width="9.140625" style="5"/>
    <col min="4353" max="4353" width="8" style="5" customWidth="1"/>
    <col min="4354" max="4354" width="19.140625" style="5" customWidth="1"/>
    <col min="4355" max="4355" width="12.85546875" style="5" customWidth="1"/>
    <col min="4356" max="4356" width="19.7109375" style="5" customWidth="1"/>
    <col min="4357" max="4386" width="4.7109375" style="5" customWidth="1"/>
    <col min="4387" max="4608" width="9.140625" style="5"/>
    <col min="4609" max="4609" width="8" style="5" customWidth="1"/>
    <col min="4610" max="4610" width="19.140625" style="5" customWidth="1"/>
    <col min="4611" max="4611" width="12.85546875" style="5" customWidth="1"/>
    <col min="4612" max="4612" width="19.7109375" style="5" customWidth="1"/>
    <col min="4613" max="4642" width="4.7109375" style="5" customWidth="1"/>
    <col min="4643" max="4864" width="9.140625" style="5"/>
    <col min="4865" max="4865" width="8" style="5" customWidth="1"/>
    <col min="4866" max="4866" width="19.140625" style="5" customWidth="1"/>
    <col min="4867" max="4867" width="12.85546875" style="5" customWidth="1"/>
    <col min="4868" max="4868" width="19.7109375" style="5" customWidth="1"/>
    <col min="4869" max="4898" width="4.7109375" style="5" customWidth="1"/>
    <col min="4899" max="5120" width="9.140625" style="5"/>
    <col min="5121" max="5121" width="8" style="5" customWidth="1"/>
    <col min="5122" max="5122" width="19.140625" style="5" customWidth="1"/>
    <col min="5123" max="5123" width="12.85546875" style="5" customWidth="1"/>
    <col min="5124" max="5124" width="19.7109375" style="5" customWidth="1"/>
    <col min="5125" max="5154" width="4.7109375" style="5" customWidth="1"/>
    <col min="5155" max="5376" width="9.140625" style="5"/>
    <col min="5377" max="5377" width="8" style="5" customWidth="1"/>
    <col min="5378" max="5378" width="19.140625" style="5" customWidth="1"/>
    <col min="5379" max="5379" width="12.85546875" style="5" customWidth="1"/>
    <col min="5380" max="5380" width="19.7109375" style="5" customWidth="1"/>
    <col min="5381" max="5410" width="4.7109375" style="5" customWidth="1"/>
    <col min="5411" max="5632" width="9.140625" style="5"/>
    <col min="5633" max="5633" width="8" style="5" customWidth="1"/>
    <col min="5634" max="5634" width="19.140625" style="5" customWidth="1"/>
    <col min="5635" max="5635" width="12.85546875" style="5" customWidth="1"/>
    <col min="5636" max="5636" width="19.7109375" style="5" customWidth="1"/>
    <col min="5637" max="5666" width="4.7109375" style="5" customWidth="1"/>
    <col min="5667" max="5888" width="9.140625" style="5"/>
    <col min="5889" max="5889" width="8" style="5" customWidth="1"/>
    <col min="5890" max="5890" width="19.140625" style="5" customWidth="1"/>
    <col min="5891" max="5891" width="12.85546875" style="5" customWidth="1"/>
    <col min="5892" max="5892" width="19.7109375" style="5" customWidth="1"/>
    <col min="5893" max="5922" width="4.7109375" style="5" customWidth="1"/>
    <col min="5923" max="6144" width="9.140625" style="5"/>
    <col min="6145" max="6145" width="8" style="5" customWidth="1"/>
    <col min="6146" max="6146" width="19.140625" style="5" customWidth="1"/>
    <col min="6147" max="6147" width="12.85546875" style="5" customWidth="1"/>
    <col min="6148" max="6148" width="19.7109375" style="5" customWidth="1"/>
    <col min="6149" max="6178" width="4.7109375" style="5" customWidth="1"/>
    <col min="6179" max="6400" width="9.140625" style="5"/>
    <col min="6401" max="6401" width="8" style="5" customWidth="1"/>
    <col min="6402" max="6402" width="19.140625" style="5" customWidth="1"/>
    <col min="6403" max="6403" width="12.85546875" style="5" customWidth="1"/>
    <col min="6404" max="6404" width="19.7109375" style="5" customWidth="1"/>
    <col min="6405" max="6434" width="4.7109375" style="5" customWidth="1"/>
    <col min="6435" max="6656" width="9.140625" style="5"/>
    <col min="6657" max="6657" width="8" style="5" customWidth="1"/>
    <col min="6658" max="6658" width="19.140625" style="5" customWidth="1"/>
    <col min="6659" max="6659" width="12.85546875" style="5" customWidth="1"/>
    <col min="6660" max="6660" width="19.7109375" style="5" customWidth="1"/>
    <col min="6661" max="6690" width="4.7109375" style="5" customWidth="1"/>
    <col min="6691" max="6912" width="9.140625" style="5"/>
    <col min="6913" max="6913" width="8" style="5" customWidth="1"/>
    <col min="6914" max="6914" width="19.140625" style="5" customWidth="1"/>
    <col min="6915" max="6915" width="12.85546875" style="5" customWidth="1"/>
    <col min="6916" max="6916" width="19.7109375" style="5" customWidth="1"/>
    <col min="6917" max="6946" width="4.7109375" style="5" customWidth="1"/>
    <col min="6947" max="7168" width="9.140625" style="5"/>
    <col min="7169" max="7169" width="8" style="5" customWidth="1"/>
    <col min="7170" max="7170" width="19.140625" style="5" customWidth="1"/>
    <col min="7171" max="7171" width="12.85546875" style="5" customWidth="1"/>
    <col min="7172" max="7172" width="19.7109375" style="5" customWidth="1"/>
    <col min="7173" max="7202" width="4.7109375" style="5" customWidth="1"/>
    <col min="7203" max="7424" width="9.140625" style="5"/>
    <col min="7425" max="7425" width="8" style="5" customWidth="1"/>
    <col min="7426" max="7426" width="19.140625" style="5" customWidth="1"/>
    <col min="7427" max="7427" width="12.85546875" style="5" customWidth="1"/>
    <col min="7428" max="7428" width="19.7109375" style="5" customWidth="1"/>
    <col min="7429" max="7458" width="4.7109375" style="5" customWidth="1"/>
    <col min="7459" max="7680" width="9.140625" style="5"/>
    <col min="7681" max="7681" width="8" style="5" customWidth="1"/>
    <col min="7682" max="7682" width="19.140625" style="5" customWidth="1"/>
    <col min="7683" max="7683" width="12.85546875" style="5" customWidth="1"/>
    <col min="7684" max="7684" width="19.7109375" style="5" customWidth="1"/>
    <col min="7685" max="7714" width="4.7109375" style="5" customWidth="1"/>
    <col min="7715" max="7936" width="9.140625" style="5"/>
    <col min="7937" max="7937" width="8" style="5" customWidth="1"/>
    <col min="7938" max="7938" width="19.140625" style="5" customWidth="1"/>
    <col min="7939" max="7939" width="12.85546875" style="5" customWidth="1"/>
    <col min="7940" max="7940" width="19.7109375" style="5" customWidth="1"/>
    <col min="7941" max="7970" width="4.7109375" style="5" customWidth="1"/>
    <col min="7971" max="8192" width="9.140625" style="5"/>
    <col min="8193" max="8193" width="8" style="5" customWidth="1"/>
    <col min="8194" max="8194" width="19.140625" style="5" customWidth="1"/>
    <col min="8195" max="8195" width="12.85546875" style="5" customWidth="1"/>
    <col min="8196" max="8196" width="19.7109375" style="5" customWidth="1"/>
    <col min="8197" max="8226" width="4.7109375" style="5" customWidth="1"/>
    <col min="8227" max="8448" width="9.140625" style="5"/>
    <col min="8449" max="8449" width="8" style="5" customWidth="1"/>
    <col min="8450" max="8450" width="19.140625" style="5" customWidth="1"/>
    <col min="8451" max="8451" width="12.85546875" style="5" customWidth="1"/>
    <col min="8452" max="8452" width="19.7109375" style="5" customWidth="1"/>
    <col min="8453" max="8482" width="4.7109375" style="5" customWidth="1"/>
    <col min="8483" max="8704" width="9.140625" style="5"/>
    <col min="8705" max="8705" width="8" style="5" customWidth="1"/>
    <col min="8706" max="8706" width="19.140625" style="5" customWidth="1"/>
    <col min="8707" max="8707" width="12.85546875" style="5" customWidth="1"/>
    <col min="8708" max="8708" width="19.7109375" style="5" customWidth="1"/>
    <col min="8709" max="8738" width="4.7109375" style="5" customWidth="1"/>
    <col min="8739" max="8960" width="9.140625" style="5"/>
    <col min="8961" max="8961" width="8" style="5" customWidth="1"/>
    <col min="8962" max="8962" width="19.140625" style="5" customWidth="1"/>
    <col min="8963" max="8963" width="12.85546875" style="5" customWidth="1"/>
    <col min="8964" max="8964" width="19.7109375" style="5" customWidth="1"/>
    <col min="8965" max="8994" width="4.7109375" style="5" customWidth="1"/>
    <col min="8995" max="9216" width="9.140625" style="5"/>
    <col min="9217" max="9217" width="8" style="5" customWidth="1"/>
    <col min="9218" max="9218" width="19.140625" style="5" customWidth="1"/>
    <col min="9219" max="9219" width="12.85546875" style="5" customWidth="1"/>
    <col min="9220" max="9220" width="19.7109375" style="5" customWidth="1"/>
    <col min="9221" max="9250" width="4.7109375" style="5" customWidth="1"/>
    <col min="9251" max="9472" width="9.140625" style="5"/>
    <col min="9473" max="9473" width="8" style="5" customWidth="1"/>
    <col min="9474" max="9474" width="19.140625" style="5" customWidth="1"/>
    <col min="9475" max="9475" width="12.85546875" style="5" customWidth="1"/>
    <col min="9476" max="9476" width="19.7109375" style="5" customWidth="1"/>
    <col min="9477" max="9506" width="4.7109375" style="5" customWidth="1"/>
    <col min="9507" max="9728" width="9.140625" style="5"/>
    <col min="9729" max="9729" width="8" style="5" customWidth="1"/>
    <col min="9730" max="9730" width="19.140625" style="5" customWidth="1"/>
    <col min="9731" max="9731" width="12.85546875" style="5" customWidth="1"/>
    <col min="9732" max="9732" width="19.7109375" style="5" customWidth="1"/>
    <col min="9733" max="9762" width="4.7109375" style="5" customWidth="1"/>
    <col min="9763" max="9984" width="9.140625" style="5"/>
    <col min="9985" max="9985" width="8" style="5" customWidth="1"/>
    <col min="9986" max="9986" width="19.140625" style="5" customWidth="1"/>
    <col min="9987" max="9987" width="12.85546875" style="5" customWidth="1"/>
    <col min="9988" max="9988" width="19.7109375" style="5" customWidth="1"/>
    <col min="9989" max="10018" width="4.7109375" style="5" customWidth="1"/>
    <col min="10019" max="10240" width="9.140625" style="5"/>
    <col min="10241" max="10241" width="8" style="5" customWidth="1"/>
    <col min="10242" max="10242" width="19.140625" style="5" customWidth="1"/>
    <col min="10243" max="10243" width="12.85546875" style="5" customWidth="1"/>
    <col min="10244" max="10244" width="19.7109375" style="5" customWidth="1"/>
    <col min="10245" max="10274" width="4.7109375" style="5" customWidth="1"/>
    <col min="10275" max="10496" width="9.140625" style="5"/>
    <col min="10497" max="10497" width="8" style="5" customWidth="1"/>
    <col min="10498" max="10498" width="19.140625" style="5" customWidth="1"/>
    <col min="10499" max="10499" width="12.85546875" style="5" customWidth="1"/>
    <col min="10500" max="10500" width="19.7109375" style="5" customWidth="1"/>
    <col min="10501" max="10530" width="4.7109375" style="5" customWidth="1"/>
    <col min="10531" max="10752" width="9.140625" style="5"/>
    <col min="10753" max="10753" width="8" style="5" customWidth="1"/>
    <col min="10754" max="10754" width="19.140625" style="5" customWidth="1"/>
    <col min="10755" max="10755" width="12.85546875" style="5" customWidth="1"/>
    <col min="10756" max="10756" width="19.7109375" style="5" customWidth="1"/>
    <col min="10757" max="10786" width="4.7109375" style="5" customWidth="1"/>
    <col min="10787" max="11008" width="9.140625" style="5"/>
    <col min="11009" max="11009" width="8" style="5" customWidth="1"/>
    <col min="11010" max="11010" width="19.140625" style="5" customWidth="1"/>
    <col min="11011" max="11011" width="12.85546875" style="5" customWidth="1"/>
    <col min="11012" max="11012" width="19.7109375" style="5" customWidth="1"/>
    <col min="11013" max="11042" width="4.7109375" style="5" customWidth="1"/>
    <col min="11043" max="11264" width="9.140625" style="5"/>
    <col min="11265" max="11265" width="8" style="5" customWidth="1"/>
    <col min="11266" max="11266" width="19.140625" style="5" customWidth="1"/>
    <col min="11267" max="11267" width="12.85546875" style="5" customWidth="1"/>
    <col min="11268" max="11268" width="19.7109375" style="5" customWidth="1"/>
    <col min="11269" max="11298" width="4.7109375" style="5" customWidth="1"/>
    <col min="11299" max="11520" width="9.140625" style="5"/>
    <col min="11521" max="11521" width="8" style="5" customWidth="1"/>
    <col min="11522" max="11522" width="19.140625" style="5" customWidth="1"/>
    <col min="11523" max="11523" width="12.85546875" style="5" customWidth="1"/>
    <col min="11524" max="11524" width="19.7109375" style="5" customWidth="1"/>
    <col min="11525" max="11554" width="4.7109375" style="5" customWidth="1"/>
    <col min="11555" max="11776" width="9.140625" style="5"/>
    <col min="11777" max="11777" width="8" style="5" customWidth="1"/>
    <col min="11778" max="11778" width="19.140625" style="5" customWidth="1"/>
    <col min="11779" max="11779" width="12.85546875" style="5" customWidth="1"/>
    <col min="11780" max="11780" width="19.7109375" style="5" customWidth="1"/>
    <col min="11781" max="11810" width="4.7109375" style="5" customWidth="1"/>
    <col min="11811" max="12032" width="9.140625" style="5"/>
    <col min="12033" max="12033" width="8" style="5" customWidth="1"/>
    <col min="12034" max="12034" width="19.140625" style="5" customWidth="1"/>
    <col min="12035" max="12035" width="12.85546875" style="5" customWidth="1"/>
    <col min="12036" max="12036" width="19.7109375" style="5" customWidth="1"/>
    <col min="12037" max="12066" width="4.7109375" style="5" customWidth="1"/>
    <col min="12067" max="12288" width="9.140625" style="5"/>
    <col min="12289" max="12289" width="8" style="5" customWidth="1"/>
    <col min="12290" max="12290" width="19.140625" style="5" customWidth="1"/>
    <col min="12291" max="12291" width="12.85546875" style="5" customWidth="1"/>
    <col min="12292" max="12292" width="19.7109375" style="5" customWidth="1"/>
    <col min="12293" max="12322" width="4.7109375" style="5" customWidth="1"/>
    <col min="12323" max="12544" width="9.140625" style="5"/>
    <col min="12545" max="12545" width="8" style="5" customWidth="1"/>
    <col min="12546" max="12546" width="19.140625" style="5" customWidth="1"/>
    <col min="12547" max="12547" width="12.85546875" style="5" customWidth="1"/>
    <col min="12548" max="12548" width="19.7109375" style="5" customWidth="1"/>
    <col min="12549" max="12578" width="4.7109375" style="5" customWidth="1"/>
    <col min="12579" max="12800" width="9.140625" style="5"/>
    <col min="12801" max="12801" width="8" style="5" customWidth="1"/>
    <col min="12802" max="12802" width="19.140625" style="5" customWidth="1"/>
    <col min="12803" max="12803" width="12.85546875" style="5" customWidth="1"/>
    <col min="12804" max="12804" width="19.7109375" style="5" customWidth="1"/>
    <col min="12805" max="12834" width="4.7109375" style="5" customWidth="1"/>
    <col min="12835" max="13056" width="9.140625" style="5"/>
    <col min="13057" max="13057" width="8" style="5" customWidth="1"/>
    <col min="13058" max="13058" width="19.140625" style="5" customWidth="1"/>
    <col min="13059" max="13059" width="12.85546875" style="5" customWidth="1"/>
    <col min="13060" max="13060" width="19.7109375" style="5" customWidth="1"/>
    <col min="13061" max="13090" width="4.7109375" style="5" customWidth="1"/>
    <col min="13091" max="13312" width="9.140625" style="5"/>
    <col min="13313" max="13313" width="8" style="5" customWidth="1"/>
    <col min="13314" max="13314" width="19.140625" style="5" customWidth="1"/>
    <col min="13315" max="13315" width="12.85546875" style="5" customWidth="1"/>
    <col min="13316" max="13316" width="19.7109375" style="5" customWidth="1"/>
    <col min="13317" max="13346" width="4.7109375" style="5" customWidth="1"/>
    <col min="13347" max="13568" width="9.140625" style="5"/>
    <col min="13569" max="13569" width="8" style="5" customWidth="1"/>
    <col min="13570" max="13570" width="19.140625" style="5" customWidth="1"/>
    <col min="13571" max="13571" width="12.85546875" style="5" customWidth="1"/>
    <col min="13572" max="13572" width="19.7109375" style="5" customWidth="1"/>
    <col min="13573" max="13602" width="4.7109375" style="5" customWidth="1"/>
    <col min="13603" max="13824" width="9.140625" style="5"/>
    <col min="13825" max="13825" width="8" style="5" customWidth="1"/>
    <col min="13826" max="13826" width="19.140625" style="5" customWidth="1"/>
    <col min="13827" max="13827" width="12.85546875" style="5" customWidth="1"/>
    <col min="13828" max="13828" width="19.7109375" style="5" customWidth="1"/>
    <col min="13829" max="13858" width="4.7109375" style="5" customWidth="1"/>
    <col min="13859" max="14080" width="9.140625" style="5"/>
    <col min="14081" max="14081" width="8" style="5" customWidth="1"/>
    <col min="14082" max="14082" width="19.140625" style="5" customWidth="1"/>
    <col min="14083" max="14083" width="12.85546875" style="5" customWidth="1"/>
    <col min="14084" max="14084" width="19.7109375" style="5" customWidth="1"/>
    <col min="14085" max="14114" width="4.7109375" style="5" customWidth="1"/>
    <col min="14115" max="14336" width="9.140625" style="5"/>
    <col min="14337" max="14337" width="8" style="5" customWidth="1"/>
    <col min="14338" max="14338" width="19.140625" style="5" customWidth="1"/>
    <col min="14339" max="14339" width="12.85546875" style="5" customWidth="1"/>
    <col min="14340" max="14340" width="19.7109375" style="5" customWidth="1"/>
    <col min="14341" max="14370" width="4.7109375" style="5" customWidth="1"/>
    <col min="14371" max="14592" width="9.140625" style="5"/>
    <col min="14593" max="14593" width="8" style="5" customWidth="1"/>
    <col min="14594" max="14594" width="19.140625" style="5" customWidth="1"/>
    <col min="14595" max="14595" width="12.85546875" style="5" customWidth="1"/>
    <col min="14596" max="14596" width="19.7109375" style="5" customWidth="1"/>
    <col min="14597" max="14626" width="4.7109375" style="5" customWidth="1"/>
    <col min="14627" max="14848" width="9.140625" style="5"/>
    <col min="14849" max="14849" width="8" style="5" customWidth="1"/>
    <col min="14850" max="14850" width="19.140625" style="5" customWidth="1"/>
    <col min="14851" max="14851" width="12.85546875" style="5" customWidth="1"/>
    <col min="14852" max="14852" width="19.7109375" style="5" customWidth="1"/>
    <col min="14853" max="14882" width="4.7109375" style="5" customWidth="1"/>
    <col min="14883" max="15104" width="9.140625" style="5"/>
    <col min="15105" max="15105" width="8" style="5" customWidth="1"/>
    <col min="15106" max="15106" width="19.140625" style="5" customWidth="1"/>
    <col min="15107" max="15107" width="12.85546875" style="5" customWidth="1"/>
    <col min="15108" max="15108" width="19.7109375" style="5" customWidth="1"/>
    <col min="15109" max="15138" width="4.7109375" style="5" customWidth="1"/>
    <col min="15139" max="15360" width="9.140625" style="5"/>
    <col min="15361" max="15361" width="8" style="5" customWidth="1"/>
    <col min="15362" max="15362" width="19.140625" style="5" customWidth="1"/>
    <col min="15363" max="15363" width="12.85546875" style="5" customWidth="1"/>
    <col min="15364" max="15364" width="19.7109375" style="5" customWidth="1"/>
    <col min="15365" max="15394" width="4.7109375" style="5" customWidth="1"/>
    <col min="15395" max="15616" width="9.140625" style="5"/>
    <col min="15617" max="15617" width="8" style="5" customWidth="1"/>
    <col min="15618" max="15618" width="19.140625" style="5" customWidth="1"/>
    <col min="15619" max="15619" width="12.85546875" style="5" customWidth="1"/>
    <col min="15620" max="15620" width="19.7109375" style="5" customWidth="1"/>
    <col min="15621" max="15650" width="4.7109375" style="5" customWidth="1"/>
    <col min="15651" max="15872" width="9.140625" style="5"/>
    <col min="15873" max="15873" width="8" style="5" customWidth="1"/>
    <col min="15874" max="15874" width="19.140625" style="5" customWidth="1"/>
    <col min="15875" max="15875" width="12.85546875" style="5" customWidth="1"/>
    <col min="15876" max="15876" width="19.7109375" style="5" customWidth="1"/>
    <col min="15877" max="15906" width="4.7109375" style="5" customWidth="1"/>
    <col min="15907" max="16128" width="9.140625" style="5"/>
    <col min="16129" max="16129" width="8" style="5" customWidth="1"/>
    <col min="16130" max="16130" width="19.140625" style="5" customWidth="1"/>
    <col min="16131" max="16131" width="12.85546875" style="5" customWidth="1"/>
    <col min="16132" max="16132" width="19.7109375" style="5" customWidth="1"/>
    <col min="16133" max="16162" width="4.7109375" style="5" customWidth="1"/>
    <col min="16163" max="16384" width="9.140625" style="5"/>
  </cols>
  <sheetData>
    <row r="1" spans="1:34" s="1" customFormat="1" ht="12" x14ac:dyDescent="0.2">
      <c r="AH1" s="2" t="s">
        <v>119</v>
      </c>
    </row>
    <row r="2" spans="1:34" s="1" customFormat="1" ht="24" customHeight="1" x14ac:dyDescent="0.2">
      <c r="AD2" s="391" t="s">
        <v>1</v>
      </c>
      <c r="AE2" s="391"/>
      <c r="AF2" s="391"/>
      <c r="AG2" s="391"/>
      <c r="AH2" s="391"/>
    </row>
    <row r="3" spans="1:34" s="3" customFormat="1" ht="12.75" x14ac:dyDescent="0.2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s="3" customFormat="1" ht="12.75" x14ac:dyDescent="0.2">
      <c r="J4" s="4"/>
      <c r="K4" s="50"/>
      <c r="L4" s="50"/>
      <c r="M4" s="49"/>
      <c r="N4" s="49"/>
      <c r="O4" s="50"/>
      <c r="P4" s="50"/>
      <c r="AH4" s="41" t="str">
        <f>'10'!T4</f>
        <v>Генеральный директор</v>
      </c>
    </row>
    <row r="5" spans="1:34" ht="11.25" customHeight="1" x14ac:dyDescent="0.25">
      <c r="AH5" s="41" t="str">
        <f>'10'!T5</f>
        <v>ЗАО "Южная Энергетичкска Компания"</v>
      </c>
    </row>
    <row r="6" spans="1:34" s="3" customFormat="1" ht="12.75" x14ac:dyDescent="0.2">
      <c r="J6" s="47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AH6" s="41"/>
    </row>
    <row r="7" spans="1:34" s="7" customFormat="1" ht="10.5" customHeight="1" x14ac:dyDescent="0.2"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AA7" s="8"/>
      <c r="AB7" s="8"/>
      <c r="AH7" s="42" t="str">
        <f>'10'!T7</f>
        <v>_________________А.С. Шапошников</v>
      </c>
    </row>
    <row r="8" spans="1:34" ht="11.25" customHeight="1" x14ac:dyDescent="0.25">
      <c r="AH8" s="41"/>
    </row>
    <row r="9" spans="1:34" ht="11.25" customHeight="1" x14ac:dyDescent="0.25">
      <c r="AH9" s="41" t="s">
        <v>832</v>
      </c>
    </row>
    <row r="10" spans="1:34" ht="11.25" customHeight="1" x14ac:dyDescent="0.25">
      <c r="AH10" s="41" t="s">
        <v>783</v>
      </c>
    </row>
    <row r="11" spans="1:34" ht="11.25" customHeight="1" x14ac:dyDescent="0.25"/>
    <row r="12" spans="1:34" s="72" customFormat="1" ht="25.5" customHeight="1" x14ac:dyDescent="0.2">
      <c r="A12" s="464" t="s">
        <v>120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</row>
    <row r="13" spans="1:34" s="72" customFormat="1" ht="12.75" x14ac:dyDescent="0.2">
      <c r="J13" s="73" t="s">
        <v>790</v>
      </c>
      <c r="K13" s="389" t="s">
        <v>786</v>
      </c>
      <c r="L13" s="389"/>
      <c r="M13" s="388" t="s">
        <v>799</v>
      </c>
      <c r="N13" s="388"/>
      <c r="O13" s="389" t="s">
        <v>813</v>
      </c>
      <c r="P13" s="389"/>
      <c r="Q13" s="72" t="s">
        <v>792</v>
      </c>
    </row>
    <row r="14" spans="1:34" s="74" customFormat="1" ht="11.25" customHeight="1" x14ac:dyDescent="0.25"/>
    <row r="15" spans="1:34" s="72" customFormat="1" ht="12.75" x14ac:dyDescent="0.2">
      <c r="J15" s="84" t="s">
        <v>793</v>
      </c>
      <c r="K15" s="390" t="s">
        <v>841</v>
      </c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</row>
    <row r="16" spans="1:34" s="76" customFormat="1" ht="10.5" customHeight="1" x14ac:dyDescent="0.2">
      <c r="K16" s="397" t="s">
        <v>794</v>
      </c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AA16" s="77"/>
      <c r="AB16" s="77"/>
    </row>
    <row r="17" spans="1:34" s="74" customFormat="1" ht="11.25" customHeight="1" x14ac:dyDescent="0.25"/>
    <row r="18" spans="1:34" s="72" customFormat="1" ht="12.75" x14ac:dyDescent="0.2">
      <c r="N18" s="73" t="s">
        <v>795</v>
      </c>
      <c r="O18" s="389" t="s">
        <v>813</v>
      </c>
      <c r="P18" s="389"/>
      <c r="Q18" s="72" t="s">
        <v>796</v>
      </c>
    </row>
    <row r="19" spans="1:34" s="74" customFormat="1" ht="11.25" customHeight="1" x14ac:dyDescent="0.25"/>
    <row r="20" spans="1:34" s="72" customFormat="1" ht="23.25" customHeight="1" x14ac:dyDescent="0.2">
      <c r="L20" s="73" t="s">
        <v>797</v>
      </c>
      <c r="M20" s="465" t="s">
        <v>840</v>
      </c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</row>
    <row r="21" spans="1:34" s="76" customFormat="1" ht="11.25" x14ac:dyDescent="0.2">
      <c r="M21" s="466" t="s">
        <v>798</v>
      </c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</row>
    <row r="22" spans="1:34" s="85" customFormat="1" ht="11.25" customHeight="1" x14ac:dyDescent="0.2">
      <c r="H22" s="86"/>
      <c r="I22" s="86"/>
      <c r="J22" s="86"/>
      <c r="K22" s="86"/>
      <c r="L22" s="86"/>
      <c r="M22" s="86"/>
      <c r="N22" s="86"/>
    </row>
    <row r="23" spans="1:34" s="1" customFormat="1" ht="15" customHeight="1" x14ac:dyDescent="0.2">
      <c r="A23" s="394" t="s">
        <v>3</v>
      </c>
      <c r="B23" s="394" t="s">
        <v>4</v>
      </c>
      <c r="C23" s="394" t="s">
        <v>5</v>
      </c>
      <c r="D23" s="394" t="s">
        <v>121</v>
      </c>
      <c r="E23" s="461" t="s">
        <v>844</v>
      </c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3"/>
    </row>
    <row r="24" spans="1:34" s="1" customFormat="1" ht="15" customHeight="1" x14ac:dyDescent="0.2">
      <c r="A24" s="395"/>
      <c r="B24" s="395"/>
      <c r="C24" s="395"/>
      <c r="D24" s="395"/>
      <c r="E24" s="400" t="s">
        <v>17</v>
      </c>
      <c r="F24" s="406"/>
      <c r="G24" s="406"/>
      <c r="H24" s="406"/>
      <c r="I24" s="401"/>
      <c r="J24" s="400" t="s">
        <v>18</v>
      </c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1"/>
    </row>
    <row r="25" spans="1:34" s="1" customFormat="1" ht="15" customHeight="1" x14ac:dyDescent="0.2">
      <c r="A25" s="395"/>
      <c r="B25" s="395"/>
      <c r="C25" s="395"/>
      <c r="D25" s="395"/>
      <c r="E25" s="400" t="s">
        <v>10</v>
      </c>
      <c r="F25" s="406"/>
      <c r="G25" s="406"/>
      <c r="H25" s="406"/>
      <c r="I25" s="401"/>
      <c r="J25" s="400" t="s">
        <v>10</v>
      </c>
      <c r="K25" s="406"/>
      <c r="L25" s="406"/>
      <c r="M25" s="406"/>
      <c r="N25" s="401"/>
      <c r="O25" s="400" t="s">
        <v>11</v>
      </c>
      <c r="P25" s="406"/>
      <c r="Q25" s="406"/>
      <c r="R25" s="406"/>
      <c r="S25" s="401"/>
      <c r="T25" s="400" t="s">
        <v>12</v>
      </c>
      <c r="U25" s="406"/>
      <c r="V25" s="406"/>
      <c r="W25" s="406"/>
      <c r="X25" s="401"/>
      <c r="Y25" s="400" t="s">
        <v>13</v>
      </c>
      <c r="Z25" s="406"/>
      <c r="AA25" s="406"/>
      <c r="AB25" s="406"/>
      <c r="AC25" s="401"/>
      <c r="AD25" s="400" t="s">
        <v>14</v>
      </c>
      <c r="AE25" s="406"/>
      <c r="AF25" s="406"/>
      <c r="AG25" s="406"/>
      <c r="AH25" s="401"/>
    </row>
    <row r="26" spans="1:34" s="1" customFormat="1" ht="63" customHeight="1" x14ac:dyDescent="0.2">
      <c r="A26" s="395"/>
      <c r="B26" s="395"/>
      <c r="C26" s="395"/>
      <c r="D26" s="395"/>
      <c r="E26" s="26" t="s">
        <v>44</v>
      </c>
      <c r="F26" s="26" t="s">
        <v>45</v>
      </c>
      <c r="G26" s="26" t="s">
        <v>46</v>
      </c>
      <c r="H26" s="26" t="s">
        <v>47</v>
      </c>
      <c r="I26" s="26" t="s">
        <v>48</v>
      </c>
      <c r="J26" s="26" t="s">
        <v>44</v>
      </c>
      <c r="K26" s="26" t="s">
        <v>45</v>
      </c>
      <c r="L26" s="26" t="s">
        <v>46</v>
      </c>
      <c r="M26" s="26" t="s">
        <v>47</v>
      </c>
      <c r="N26" s="26" t="s">
        <v>48</v>
      </c>
      <c r="O26" s="26" t="s">
        <v>44</v>
      </c>
      <c r="P26" s="26" t="s">
        <v>45</v>
      </c>
      <c r="Q26" s="26" t="s">
        <v>46</v>
      </c>
      <c r="R26" s="26" t="s">
        <v>47</v>
      </c>
      <c r="S26" s="26" t="s">
        <v>48</v>
      </c>
      <c r="T26" s="26" t="s">
        <v>44</v>
      </c>
      <c r="U26" s="26" t="s">
        <v>45</v>
      </c>
      <c r="V26" s="26" t="s">
        <v>46</v>
      </c>
      <c r="W26" s="26" t="s">
        <v>47</v>
      </c>
      <c r="X26" s="26" t="s">
        <v>48</v>
      </c>
      <c r="Y26" s="26" t="s">
        <v>44</v>
      </c>
      <c r="Z26" s="26" t="s">
        <v>45</v>
      </c>
      <c r="AA26" s="26" t="s">
        <v>46</v>
      </c>
      <c r="AB26" s="26" t="s">
        <v>47</v>
      </c>
      <c r="AC26" s="26" t="s">
        <v>48</v>
      </c>
      <c r="AD26" s="26" t="s">
        <v>44</v>
      </c>
      <c r="AE26" s="26" t="s">
        <v>45</v>
      </c>
      <c r="AF26" s="26" t="s">
        <v>46</v>
      </c>
      <c r="AG26" s="26" t="s">
        <v>47</v>
      </c>
      <c r="AH26" s="26" t="s">
        <v>48</v>
      </c>
    </row>
    <row r="27" spans="1:34" s="1" customFormat="1" ht="12" x14ac:dyDescent="0.2">
      <c r="A27" s="27">
        <v>1</v>
      </c>
      <c r="B27" s="27">
        <v>2</v>
      </c>
      <c r="C27" s="27">
        <v>3</v>
      </c>
      <c r="D27" s="27">
        <v>4</v>
      </c>
      <c r="E27" s="27" t="s">
        <v>49</v>
      </c>
      <c r="F27" s="27" t="s">
        <v>50</v>
      </c>
      <c r="G27" s="27" t="s">
        <v>51</v>
      </c>
      <c r="H27" s="27" t="s">
        <v>52</v>
      </c>
      <c r="I27" s="27" t="s">
        <v>53</v>
      </c>
      <c r="J27" s="27" t="s">
        <v>84</v>
      </c>
      <c r="K27" s="27" t="s">
        <v>85</v>
      </c>
      <c r="L27" s="27" t="s">
        <v>86</v>
      </c>
      <c r="M27" s="27" t="s">
        <v>87</v>
      </c>
      <c r="N27" s="27" t="s">
        <v>88</v>
      </c>
      <c r="O27" s="27" t="s">
        <v>122</v>
      </c>
      <c r="P27" s="27" t="s">
        <v>123</v>
      </c>
      <c r="Q27" s="27" t="s">
        <v>124</v>
      </c>
      <c r="R27" s="27" t="s">
        <v>125</v>
      </c>
      <c r="S27" s="27" t="s">
        <v>126</v>
      </c>
      <c r="T27" s="27" t="s">
        <v>127</v>
      </c>
      <c r="U27" s="27" t="s">
        <v>128</v>
      </c>
      <c r="V27" s="27" t="s">
        <v>129</v>
      </c>
      <c r="W27" s="27" t="s">
        <v>130</v>
      </c>
      <c r="X27" s="27" t="s">
        <v>131</v>
      </c>
      <c r="Y27" s="27" t="s">
        <v>132</v>
      </c>
      <c r="Z27" s="27" t="s">
        <v>133</v>
      </c>
      <c r="AA27" s="27" t="s">
        <v>134</v>
      </c>
      <c r="AB27" s="27" t="s">
        <v>135</v>
      </c>
      <c r="AC27" s="27" t="s">
        <v>136</v>
      </c>
      <c r="AD27" s="27" t="s">
        <v>137</v>
      </c>
      <c r="AE27" s="27" t="s">
        <v>138</v>
      </c>
      <c r="AF27" s="27" t="s">
        <v>139</v>
      </c>
      <c r="AG27" s="27" t="s">
        <v>140</v>
      </c>
      <c r="AH27" s="27" t="s">
        <v>141</v>
      </c>
    </row>
    <row r="28" spans="1:34" s="1" customFormat="1" x14ac:dyDescent="0.2">
      <c r="A28" s="56"/>
      <c r="B28" s="57" t="s">
        <v>845</v>
      </c>
      <c r="C28" s="58"/>
      <c r="D28" s="27"/>
      <c r="E28" s="59">
        <f>E29+E30</f>
        <v>0.3</v>
      </c>
      <c r="F28" s="102"/>
      <c r="G28" s="59">
        <f>G29+G30</f>
        <v>0</v>
      </c>
      <c r="H28" s="102"/>
      <c r="I28" s="102"/>
      <c r="J28" s="59">
        <f>J29+J30</f>
        <v>0</v>
      </c>
      <c r="K28" s="102"/>
      <c r="L28" s="59">
        <f>L29+L30</f>
        <v>0</v>
      </c>
      <c r="M28" s="102"/>
      <c r="N28" s="102"/>
      <c r="O28" s="59">
        <f>O29+O30</f>
        <v>0</v>
      </c>
      <c r="P28" s="25"/>
      <c r="Q28" s="59">
        <f>Q29+Q30</f>
        <v>0</v>
      </c>
      <c r="R28" s="25"/>
      <c r="S28" s="25"/>
      <c r="T28" s="59">
        <f>T29+T30</f>
        <v>0</v>
      </c>
      <c r="U28" s="25"/>
      <c r="V28" s="59">
        <f>V29+V30</f>
        <v>0</v>
      </c>
      <c r="W28" s="25"/>
      <c r="X28" s="25"/>
      <c r="Y28" s="59">
        <f>Y29+Y30</f>
        <v>0</v>
      </c>
      <c r="Z28" s="25"/>
      <c r="AA28" s="59">
        <f>AA29+AA30</f>
        <v>0</v>
      </c>
      <c r="AB28" s="25"/>
      <c r="AC28" s="25"/>
      <c r="AD28" s="59">
        <f>AD29+AD30</f>
        <v>0</v>
      </c>
      <c r="AE28" s="25"/>
      <c r="AF28" s="59">
        <f>AF29+AF30</f>
        <v>0</v>
      </c>
      <c r="AG28" s="25"/>
      <c r="AH28" s="25"/>
    </row>
    <row r="29" spans="1:34" s="1" customFormat="1" x14ac:dyDescent="0.2">
      <c r="A29" s="109" t="s">
        <v>784</v>
      </c>
      <c r="B29" s="195" t="str">
        <f>'10'!B28</f>
        <v>ТП-39,Замена трансформаторов 250кВА на 400кВА-2шт.</v>
      </c>
      <c r="C29" s="197" t="str">
        <f>'10'!C28</f>
        <v>L_YUEK_007</v>
      </c>
      <c r="D29" s="27"/>
      <c r="E29" s="60" t="str">
        <f>'13'!AI24</f>
        <v>0,3</v>
      </c>
      <c r="F29" s="60"/>
      <c r="G29" s="60">
        <f>'13'!I24</f>
        <v>0</v>
      </c>
      <c r="H29" s="102"/>
      <c r="I29" s="102"/>
      <c r="J29" s="60">
        <f>O29+T29+Y29+AD29</f>
        <v>0</v>
      </c>
      <c r="K29" s="102"/>
      <c r="L29" s="60">
        <f>Q29+V29+AA29+AF29</f>
        <v>0</v>
      </c>
      <c r="M29" s="102"/>
      <c r="N29" s="102"/>
      <c r="O29" s="60">
        <f>'13'!BA24</f>
        <v>0</v>
      </c>
      <c r="P29" s="25"/>
      <c r="Q29" s="60">
        <f>'13'!BC24</f>
        <v>0</v>
      </c>
      <c r="R29" s="25"/>
      <c r="S29" s="25"/>
      <c r="T29" s="60">
        <f>'13'!BF24</f>
        <v>0</v>
      </c>
      <c r="U29" s="25"/>
      <c r="V29" s="60">
        <f>'13'!BH24</f>
        <v>0</v>
      </c>
      <c r="W29" s="25"/>
      <c r="X29" s="25"/>
      <c r="Y29" s="60">
        <f>'13'!BK24</f>
        <v>0</v>
      </c>
      <c r="Z29" s="25"/>
      <c r="AA29" s="60">
        <f>'13'!BM24</f>
        <v>0</v>
      </c>
      <c r="AB29" s="25"/>
      <c r="AC29" s="25"/>
      <c r="AD29" s="60">
        <f>'13'!BR24</f>
        <v>0</v>
      </c>
      <c r="AE29" s="25"/>
      <c r="AF29" s="60">
        <f>'13'!BT24</f>
        <v>0</v>
      </c>
      <c r="AG29" s="25"/>
      <c r="AH29" s="25"/>
    </row>
    <row r="30" spans="1:34" s="1" customFormat="1" ht="78.75" x14ac:dyDescent="0.2">
      <c r="A30" s="109" t="s">
        <v>785</v>
      </c>
      <c r="B30" s="195" t="str">
        <f>'10'!B29</f>
        <v xml:space="preserve">Создание автоматизированных информационно-измерительных систем учета электрической энергии(мощности) и передачи показаний приборов учета, находящихся в зоне обслуживания филиала ЗАО "ЮЭК". 
</v>
      </c>
      <c r="C30" s="197" t="str">
        <f>'10'!C29</f>
        <v>L_YUEK_008</v>
      </c>
      <c r="D30" s="27"/>
      <c r="E30" s="60">
        <f>'13'!AI25</f>
        <v>0</v>
      </c>
      <c r="F30" s="60"/>
      <c r="G30" s="60">
        <f>'13'!I25</f>
        <v>0</v>
      </c>
      <c r="H30" s="102"/>
      <c r="I30" s="102"/>
      <c r="J30" s="60">
        <f>O30+T30+Y30+AD30</f>
        <v>0</v>
      </c>
      <c r="K30" s="102"/>
      <c r="L30" s="60">
        <f>Q30+V30+AA30+AF30</f>
        <v>0</v>
      </c>
      <c r="M30" s="102"/>
      <c r="N30" s="102"/>
      <c r="O30" s="60">
        <f>'13'!BA25</f>
        <v>0</v>
      </c>
      <c r="P30" s="25"/>
      <c r="Q30" s="60">
        <f>'13'!BC25</f>
        <v>0</v>
      </c>
      <c r="R30" s="25"/>
      <c r="S30" s="25"/>
      <c r="T30" s="60">
        <f>'13'!BF25</f>
        <v>0</v>
      </c>
      <c r="U30" s="25"/>
      <c r="V30" s="60">
        <f>'13'!BH25</f>
        <v>0</v>
      </c>
      <c r="W30" s="25"/>
      <c r="X30" s="25"/>
      <c r="Y30" s="60">
        <f>'13'!BK25</f>
        <v>0</v>
      </c>
      <c r="Z30" s="25"/>
      <c r="AA30" s="60">
        <f>'13'!BM25</f>
        <v>0</v>
      </c>
      <c r="AB30" s="25"/>
      <c r="AC30" s="25"/>
      <c r="AD30" s="60">
        <f>'13'!BR25</f>
        <v>0</v>
      </c>
      <c r="AE30" s="25"/>
      <c r="AF30" s="60">
        <f>'13'!BR25</f>
        <v>0</v>
      </c>
      <c r="AG30" s="25"/>
      <c r="AH30" s="25"/>
    </row>
    <row r="31" spans="1:34" s="70" customFormat="1" ht="18.75" x14ac:dyDescent="0.3">
      <c r="B31" s="37" t="str">
        <f>'10'!B31</f>
        <v>И.о. начальника ПТО ЗАО "Южная Энергетическая Компания"</v>
      </c>
      <c r="C31" s="37"/>
      <c r="D31" s="37"/>
      <c r="E31" s="37"/>
      <c r="F31" s="92"/>
      <c r="G31" s="37"/>
      <c r="H31" s="37"/>
      <c r="I31" s="37"/>
      <c r="J31" s="37"/>
      <c r="K31" s="37" t="str">
        <f>'10'!K31</f>
        <v>И.Е. Глухов</v>
      </c>
      <c r="L31" s="37"/>
      <c r="M31" s="37"/>
      <c r="N31" s="37"/>
      <c r="O31" s="37"/>
    </row>
    <row r="32" spans="1:34" ht="3" customHeight="1" x14ac:dyDescent="0.25"/>
    <row r="33" spans="1:1" s="7" customFormat="1" ht="11.25" x14ac:dyDescent="0.2">
      <c r="A33" s="28" t="s">
        <v>142</v>
      </c>
    </row>
    <row r="34" spans="1:1" s="7" customFormat="1" ht="11.25" x14ac:dyDescent="0.2">
      <c r="A34" s="7" t="s">
        <v>143</v>
      </c>
    </row>
  </sheetData>
  <mergeCells count="23">
    <mergeCell ref="AD2:AH2"/>
    <mergeCell ref="J24:AH24"/>
    <mergeCell ref="E25:I25"/>
    <mergeCell ref="J25:N25"/>
    <mergeCell ref="O25:S25"/>
    <mergeCell ref="T25:X25"/>
    <mergeCell ref="Y25:AC25"/>
    <mergeCell ref="AD25:AH25"/>
    <mergeCell ref="A12:AH12"/>
    <mergeCell ref="O18:P18"/>
    <mergeCell ref="M20:Z20"/>
    <mergeCell ref="M21:Z21"/>
    <mergeCell ref="K13:L13"/>
    <mergeCell ref="M13:N13"/>
    <mergeCell ref="O13:P13"/>
    <mergeCell ref="K15:X15"/>
    <mergeCell ref="K16:X16"/>
    <mergeCell ref="A23:A26"/>
    <mergeCell ref="B23:B26"/>
    <mergeCell ref="C23:C26"/>
    <mergeCell ref="D23:D26"/>
    <mergeCell ref="E23:AH23"/>
    <mergeCell ref="E24:I24"/>
  </mergeCells>
  <pageMargins left="0.39370078740157483" right="0.39370078740157483" top="0.78740157480314965" bottom="0.39370078740157483" header="0.19685039370078741" footer="0.19685039370078741"/>
  <pageSetup paperSize="8" scale="6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31"/>
  <sheetViews>
    <sheetView view="pageBreakPreview" topLeftCell="A10" zoomScaleSheetLayoutView="100" workbookViewId="0">
      <selection activeCell="CD26" sqref="CD26:CD27"/>
    </sheetView>
  </sheetViews>
  <sheetFormatPr defaultRowHeight="15.75" x14ac:dyDescent="0.25"/>
  <cols>
    <col min="1" max="1" width="7.140625" style="5" customWidth="1"/>
    <col min="2" max="2" width="62" style="5" customWidth="1"/>
    <col min="3" max="3" width="13.28515625" style="5" customWidth="1"/>
    <col min="4" max="4" width="17.140625" style="5" customWidth="1"/>
    <col min="5" max="5" width="7.85546875" style="5" customWidth="1"/>
    <col min="6" max="6" width="6.28515625" style="5" customWidth="1"/>
    <col min="7" max="7" width="8.5703125" style="5" customWidth="1"/>
    <col min="8" max="8" width="9.42578125" style="5" customWidth="1"/>
    <col min="9" max="9" width="8.5703125" style="5" customWidth="1"/>
    <col min="10" max="11" width="4.28515625" style="5" customWidth="1"/>
    <col min="12" max="12" width="6.7109375" style="5" customWidth="1"/>
    <col min="13" max="13" width="5.85546875" style="5" customWidth="1"/>
    <col min="14" max="14" width="6.28515625" style="5" customWidth="1"/>
    <col min="15" max="15" width="7.140625" style="5" customWidth="1"/>
    <col min="16" max="16" width="6.140625" style="5" customWidth="1"/>
    <col min="17" max="17" width="7" style="5" customWidth="1"/>
    <col min="18" max="18" width="4.28515625" style="5" customWidth="1"/>
    <col min="19" max="19" width="7" style="5" customWidth="1"/>
    <col min="20" max="20" width="5.85546875" style="5" customWidth="1"/>
    <col min="21" max="21" width="6.85546875" style="5" customWidth="1"/>
    <col min="22" max="22" width="5.85546875" style="5" customWidth="1"/>
    <col min="23" max="23" width="8.140625" style="5" customWidth="1"/>
    <col min="24" max="24" width="5.42578125" style="5" customWidth="1"/>
    <col min="25" max="25" width="4.28515625" style="5" customWidth="1"/>
    <col min="26" max="26" width="9.140625" style="5" customWidth="1"/>
    <col min="27" max="28" width="5.85546875" style="5" customWidth="1"/>
    <col min="29" max="29" width="8.7109375" style="5" customWidth="1"/>
    <col min="30" max="30" width="7.5703125" style="5" customWidth="1"/>
    <col min="31" max="32" width="4.28515625" style="5" customWidth="1"/>
    <col min="33" max="33" width="7" style="5" customWidth="1"/>
    <col min="34" max="35" width="7.28515625" style="5" customWidth="1"/>
    <col min="36" max="36" width="10" style="5" customWidth="1"/>
    <col min="37" max="37" width="7.28515625" style="5" customWidth="1"/>
    <col min="38" max="39" width="4.28515625" style="5" customWidth="1"/>
    <col min="40" max="40" width="7" style="5" customWidth="1"/>
    <col min="41" max="41" width="6.42578125" style="5" customWidth="1"/>
    <col min="42" max="42" width="6.140625" style="5" customWidth="1"/>
    <col min="43" max="43" width="8.140625" style="5" customWidth="1"/>
    <col min="44" max="44" width="7.85546875" style="5" customWidth="1"/>
    <col min="45" max="45" width="6" style="5" customWidth="1"/>
    <col min="46" max="46" width="7.140625" style="5" customWidth="1"/>
    <col min="47" max="47" width="6.42578125" style="5" customWidth="1"/>
    <col min="48" max="48" width="6.7109375" style="5" customWidth="1"/>
    <col min="49" max="49" width="6" style="5" customWidth="1"/>
    <col min="50" max="50" width="6.7109375" style="5" customWidth="1"/>
    <col min="51" max="51" width="7.5703125" style="5" customWidth="1"/>
    <col min="52" max="52" width="6.28515625" style="5" customWidth="1"/>
    <col min="53" max="53" width="7.5703125" style="5" customWidth="1"/>
    <col min="54" max="54" width="7" style="5" customWidth="1"/>
    <col min="55" max="55" width="7.140625" style="5" customWidth="1"/>
    <col min="56" max="56" width="6.5703125" style="5" customWidth="1"/>
    <col min="57" max="57" width="6.42578125" style="5" customWidth="1"/>
    <col min="58" max="58" width="7" style="5" customWidth="1"/>
    <col min="59" max="59" width="6.5703125" style="5" customWidth="1"/>
    <col min="60" max="60" width="6.42578125" style="5" customWidth="1"/>
    <col min="61" max="61" width="6.85546875" style="5" customWidth="1"/>
    <col min="62" max="62" width="7.28515625" style="5" customWidth="1"/>
    <col min="63" max="63" width="7.140625" style="5" customWidth="1"/>
    <col min="64" max="64" width="7.5703125" style="5" customWidth="1"/>
    <col min="65" max="65" width="6.28515625" style="5" customWidth="1"/>
    <col min="66" max="67" width="6.7109375" style="5" customWidth="1"/>
    <col min="68" max="68" width="6.140625" style="5" customWidth="1"/>
    <col min="69" max="69" width="6" style="5" customWidth="1"/>
    <col min="70" max="70" width="6.28515625" style="128" customWidth="1"/>
    <col min="71" max="71" width="7" style="128" customWidth="1"/>
    <col min="72" max="72" width="6.140625" style="5" customWidth="1"/>
    <col min="73" max="74" width="4.28515625" style="5" customWidth="1"/>
    <col min="75" max="75" width="6.85546875" style="5" customWidth="1"/>
    <col min="76" max="76" width="7.7109375" style="5" customWidth="1"/>
    <col min="77" max="77" width="7" style="5" customWidth="1"/>
    <col min="78" max="78" width="7.28515625" style="5" customWidth="1"/>
    <col min="79" max="79" width="6.85546875" style="5" customWidth="1"/>
    <col min="80" max="81" width="4.28515625" style="5" customWidth="1"/>
    <col min="82" max="82" width="10.5703125" style="5" customWidth="1"/>
    <col min="83" max="256" width="9.140625" style="5"/>
    <col min="257" max="257" width="7.140625" style="5" customWidth="1"/>
    <col min="258" max="258" width="22.28515625" style="5" customWidth="1"/>
    <col min="259" max="259" width="11.42578125" style="5" customWidth="1"/>
    <col min="260" max="260" width="17.140625" style="5" customWidth="1"/>
    <col min="261" max="337" width="4.28515625" style="5" customWidth="1"/>
    <col min="338" max="338" width="10.5703125" style="5" customWidth="1"/>
    <col min="339" max="512" width="9.140625" style="5"/>
    <col min="513" max="513" width="7.140625" style="5" customWidth="1"/>
    <col min="514" max="514" width="22.28515625" style="5" customWidth="1"/>
    <col min="515" max="515" width="11.42578125" style="5" customWidth="1"/>
    <col min="516" max="516" width="17.140625" style="5" customWidth="1"/>
    <col min="517" max="593" width="4.28515625" style="5" customWidth="1"/>
    <col min="594" max="594" width="10.5703125" style="5" customWidth="1"/>
    <col min="595" max="768" width="9.140625" style="5"/>
    <col min="769" max="769" width="7.140625" style="5" customWidth="1"/>
    <col min="770" max="770" width="22.28515625" style="5" customWidth="1"/>
    <col min="771" max="771" width="11.42578125" style="5" customWidth="1"/>
    <col min="772" max="772" width="17.140625" style="5" customWidth="1"/>
    <col min="773" max="849" width="4.28515625" style="5" customWidth="1"/>
    <col min="850" max="850" width="10.5703125" style="5" customWidth="1"/>
    <col min="851" max="1024" width="9.140625" style="5"/>
    <col min="1025" max="1025" width="7.140625" style="5" customWidth="1"/>
    <col min="1026" max="1026" width="22.28515625" style="5" customWidth="1"/>
    <col min="1027" max="1027" width="11.42578125" style="5" customWidth="1"/>
    <col min="1028" max="1028" width="17.140625" style="5" customWidth="1"/>
    <col min="1029" max="1105" width="4.28515625" style="5" customWidth="1"/>
    <col min="1106" max="1106" width="10.5703125" style="5" customWidth="1"/>
    <col min="1107" max="1280" width="9.140625" style="5"/>
    <col min="1281" max="1281" width="7.140625" style="5" customWidth="1"/>
    <col min="1282" max="1282" width="22.28515625" style="5" customWidth="1"/>
    <col min="1283" max="1283" width="11.42578125" style="5" customWidth="1"/>
    <col min="1284" max="1284" width="17.140625" style="5" customWidth="1"/>
    <col min="1285" max="1361" width="4.28515625" style="5" customWidth="1"/>
    <col min="1362" max="1362" width="10.5703125" style="5" customWidth="1"/>
    <col min="1363" max="1536" width="9.140625" style="5"/>
    <col min="1537" max="1537" width="7.140625" style="5" customWidth="1"/>
    <col min="1538" max="1538" width="22.28515625" style="5" customWidth="1"/>
    <col min="1539" max="1539" width="11.42578125" style="5" customWidth="1"/>
    <col min="1540" max="1540" width="17.140625" style="5" customWidth="1"/>
    <col min="1541" max="1617" width="4.28515625" style="5" customWidth="1"/>
    <col min="1618" max="1618" width="10.5703125" style="5" customWidth="1"/>
    <col min="1619" max="1792" width="9.140625" style="5"/>
    <col min="1793" max="1793" width="7.140625" style="5" customWidth="1"/>
    <col min="1794" max="1794" width="22.28515625" style="5" customWidth="1"/>
    <col min="1795" max="1795" width="11.42578125" style="5" customWidth="1"/>
    <col min="1796" max="1796" width="17.140625" style="5" customWidth="1"/>
    <col min="1797" max="1873" width="4.28515625" style="5" customWidth="1"/>
    <col min="1874" max="1874" width="10.5703125" style="5" customWidth="1"/>
    <col min="1875" max="2048" width="9.140625" style="5"/>
    <col min="2049" max="2049" width="7.140625" style="5" customWidth="1"/>
    <col min="2050" max="2050" width="22.28515625" style="5" customWidth="1"/>
    <col min="2051" max="2051" width="11.42578125" style="5" customWidth="1"/>
    <col min="2052" max="2052" width="17.140625" style="5" customWidth="1"/>
    <col min="2053" max="2129" width="4.28515625" style="5" customWidth="1"/>
    <col min="2130" max="2130" width="10.5703125" style="5" customWidth="1"/>
    <col min="2131" max="2304" width="9.140625" style="5"/>
    <col min="2305" max="2305" width="7.140625" style="5" customWidth="1"/>
    <col min="2306" max="2306" width="22.28515625" style="5" customWidth="1"/>
    <col min="2307" max="2307" width="11.42578125" style="5" customWidth="1"/>
    <col min="2308" max="2308" width="17.140625" style="5" customWidth="1"/>
    <col min="2309" max="2385" width="4.28515625" style="5" customWidth="1"/>
    <col min="2386" max="2386" width="10.5703125" style="5" customWidth="1"/>
    <col min="2387" max="2560" width="9.140625" style="5"/>
    <col min="2561" max="2561" width="7.140625" style="5" customWidth="1"/>
    <col min="2562" max="2562" width="22.28515625" style="5" customWidth="1"/>
    <col min="2563" max="2563" width="11.42578125" style="5" customWidth="1"/>
    <col min="2564" max="2564" width="17.140625" style="5" customWidth="1"/>
    <col min="2565" max="2641" width="4.28515625" style="5" customWidth="1"/>
    <col min="2642" max="2642" width="10.5703125" style="5" customWidth="1"/>
    <col min="2643" max="2816" width="9.140625" style="5"/>
    <col min="2817" max="2817" width="7.140625" style="5" customWidth="1"/>
    <col min="2818" max="2818" width="22.28515625" style="5" customWidth="1"/>
    <col min="2819" max="2819" width="11.42578125" style="5" customWidth="1"/>
    <col min="2820" max="2820" width="17.140625" style="5" customWidth="1"/>
    <col min="2821" max="2897" width="4.28515625" style="5" customWidth="1"/>
    <col min="2898" max="2898" width="10.5703125" style="5" customWidth="1"/>
    <col min="2899" max="3072" width="9.140625" style="5"/>
    <col min="3073" max="3073" width="7.140625" style="5" customWidth="1"/>
    <col min="3074" max="3074" width="22.28515625" style="5" customWidth="1"/>
    <col min="3075" max="3075" width="11.42578125" style="5" customWidth="1"/>
    <col min="3076" max="3076" width="17.140625" style="5" customWidth="1"/>
    <col min="3077" max="3153" width="4.28515625" style="5" customWidth="1"/>
    <col min="3154" max="3154" width="10.5703125" style="5" customWidth="1"/>
    <col min="3155" max="3328" width="9.140625" style="5"/>
    <col min="3329" max="3329" width="7.140625" style="5" customWidth="1"/>
    <col min="3330" max="3330" width="22.28515625" style="5" customWidth="1"/>
    <col min="3331" max="3331" width="11.42578125" style="5" customWidth="1"/>
    <col min="3332" max="3332" width="17.140625" style="5" customWidth="1"/>
    <col min="3333" max="3409" width="4.28515625" style="5" customWidth="1"/>
    <col min="3410" max="3410" width="10.5703125" style="5" customWidth="1"/>
    <col min="3411" max="3584" width="9.140625" style="5"/>
    <col min="3585" max="3585" width="7.140625" style="5" customWidth="1"/>
    <col min="3586" max="3586" width="22.28515625" style="5" customWidth="1"/>
    <col min="3587" max="3587" width="11.42578125" style="5" customWidth="1"/>
    <col min="3588" max="3588" width="17.140625" style="5" customWidth="1"/>
    <col min="3589" max="3665" width="4.28515625" style="5" customWidth="1"/>
    <col min="3666" max="3666" width="10.5703125" style="5" customWidth="1"/>
    <col min="3667" max="3840" width="9.140625" style="5"/>
    <col min="3841" max="3841" width="7.140625" style="5" customWidth="1"/>
    <col min="3842" max="3842" width="22.28515625" style="5" customWidth="1"/>
    <col min="3843" max="3843" width="11.42578125" style="5" customWidth="1"/>
    <col min="3844" max="3844" width="17.140625" style="5" customWidth="1"/>
    <col min="3845" max="3921" width="4.28515625" style="5" customWidth="1"/>
    <col min="3922" max="3922" width="10.5703125" style="5" customWidth="1"/>
    <col min="3923" max="4096" width="9.140625" style="5"/>
    <col min="4097" max="4097" width="7.140625" style="5" customWidth="1"/>
    <col min="4098" max="4098" width="22.28515625" style="5" customWidth="1"/>
    <col min="4099" max="4099" width="11.42578125" style="5" customWidth="1"/>
    <col min="4100" max="4100" width="17.140625" style="5" customWidth="1"/>
    <col min="4101" max="4177" width="4.28515625" style="5" customWidth="1"/>
    <col min="4178" max="4178" width="10.5703125" style="5" customWidth="1"/>
    <col min="4179" max="4352" width="9.140625" style="5"/>
    <col min="4353" max="4353" width="7.140625" style="5" customWidth="1"/>
    <col min="4354" max="4354" width="22.28515625" style="5" customWidth="1"/>
    <col min="4355" max="4355" width="11.42578125" style="5" customWidth="1"/>
    <col min="4356" max="4356" width="17.140625" style="5" customWidth="1"/>
    <col min="4357" max="4433" width="4.28515625" style="5" customWidth="1"/>
    <col min="4434" max="4434" width="10.5703125" style="5" customWidth="1"/>
    <col min="4435" max="4608" width="9.140625" style="5"/>
    <col min="4609" max="4609" width="7.140625" style="5" customWidth="1"/>
    <col min="4610" max="4610" width="22.28515625" style="5" customWidth="1"/>
    <col min="4611" max="4611" width="11.42578125" style="5" customWidth="1"/>
    <col min="4612" max="4612" width="17.140625" style="5" customWidth="1"/>
    <col min="4613" max="4689" width="4.28515625" style="5" customWidth="1"/>
    <col min="4690" max="4690" width="10.5703125" style="5" customWidth="1"/>
    <col min="4691" max="4864" width="9.140625" style="5"/>
    <col min="4865" max="4865" width="7.140625" style="5" customWidth="1"/>
    <col min="4866" max="4866" width="22.28515625" style="5" customWidth="1"/>
    <col min="4867" max="4867" width="11.42578125" style="5" customWidth="1"/>
    <col min="4868" max="4868" width="17.140625" style="5" customWidth="1"/>
    <col min="4869" max="4945" width="4.28515625" style="5" customWidth="1"/>
    <col min="4946" max="4946" width="10.5703125" style="5" customWidth="1"/>
    <col min="4947" max="5120" width="9.140625" style="5"/>
    <col min="5121" max="5121" width="7.140625" style="5" customWidth="1"/>
    <col min="5122" max="5122" width="22.28515625" style="5" customWidth="1"/>
    <col min="5123" max="5123" width="11.42578125" style="5" customWidth="1"/>
    <col min="5124" max="5124" width="17.140625" style="5" customWidth="1"/>
    <col min="5125" max="5201" width="4.28515625" style="5" customWidth="1"/>
    <col min="5202" max="5202" width="10.5703125" style="5" customWidth="1"/>
    <col min="5203" max="5376" width="9.140625" style="5"/>
    <col min="5377" max="5377" width="7.140625" style="5" customWidth="1"/>
    <col min="5378" max="5378" width="22.28515625" style="5" customWidth="1"/>
    <col min="5379" max="5379" width="11.42578125" style="5" customWidth="1"/>
    <col min="5380" max="5380" width="17.140625" style="5" customWidth="1"/>
    <col min="5381" max="5457" width="4.28515625" style="5" customWidth="1"/>
    <col min="5458" max="5458" width="10.5703125" style="5" customWidth="1"/>
    <col min="5459" max="5632" width="9.140625" style="5"/>
    <col min="5633" max="5633" width="7.140625" style="5" customWidth="1"/>
    <col min="5634" max="5634" width="22.28515625" style="5" customWidth="1"/>
    <col min="5635" max="5635" width="11.42578125" style="5" customWidth="1"/>
    <col min="5636" max="5636" width="17.140625" style="5" customWidth="1"/>
    <col min="5637" max="5713" width="4.28515625" style="5" customWidth="1"/>
    <col min="5714" max="5714" width="10.5703125" style="5" customWidth="1"/>
    <col min="5715" max="5888" width="9.140625" style="5"/>
    <col min="5889" max="5889" width="7.140625" style="5" customWidth="1"/>
    <col min="5890" max="5890" width="22.28515625" style="5" customWidth="1"/>
    <col min="5891" max="5891" width="11.42578125" style="5" customWidth="1"/>
    <col min="5892" max="5892" width="17.140625" style="5" customWidth="1"/>
    <col min="5893" max="5969" width="4.28515625" style="5" customWidth="1"/>
    <col min="5970" max="5970" width="10.5703125" style="5" customWidth="1"/>
    <col min="5971" max="6144" width="9.140625" style="5"/>
    <col min="6145" max="6145" width="7.140625" style="5" customWidth="1"/>
    <col min="6146" max="6146" width="22.28515625" style="5" customWidth="1"/>
    <col min="6147" max="6147" width="11.42578125" style="5" customWidth="1"/>
    <col min="6148" max="6148" width="17.140625" style="5" customWidth="1"/>
    <col min="6149" max="6225" width="4.28515625" style="5" customWidth="1"/>
    <col min="6226" max="6226" width="10.5703125" style="5" customWidth="1"/>
    <col min="6227" max="6400" width="9.140625" style="5"/>
    <col min="6401" max="6401" width="7.140625" style="5" customWidth="1"/>
    <col min="6402" max="6402" width="22.28515625" style="5" customWidth="1"/>
    <col min="6403" max="6403" width="11.42578125" style="5" customWidth="1"/>
    <col min="6404" max="6404" width="17.140625" style="5" customWidth="1"/>
    <col min="6405" max="6481" width="4.28515625" style="5" customWidth="1"/>
    <col min="6482" max="6482" width="10.5703125" style="5" customWidth="1"/>
    <col min="6483" max="6656" width="9.140625" style="5"/>
    <col min="6657" max="6657" width="7.140625" style="5" customWidth="1"/>
    <col min="6658" max="6658" width="22.28515625" style="5" customWidth="1"/>
    <col min="6659" max="6659" width="11.42578125" style="5" customWidth="1"/>
    <col min="6660" max="6660" width="17.140625" style="5" customWidth="1"/>
    <col min="6661" max="6737" width="4.28515625" style="5" customWidth="1"/>
    <col min="6738" max="6738" width="10.5703125" style="5" customWidth="1"/>
    <col min="6739" max="6912" width="9.140625" style="5"/>
    <col min="6913" max="6913" width="7.140625" style="5" customWidth="1"/>
    <col min="6914" max="6914" width="22.28515625" style="5" customWidth="1"/>
    <col min="6915" max="6915" width="11.42578125" style="5" customWidth="1"/>
    <col min="6916" max="6916" width="17.140625" style="5" customWidth="1"/>
    <col min="6917" max="6993" width="4.28515625" style="5" customWidth="1"/>
    <col min="6994" max="6994" width="10.5703125" style="5" customWidth="1"/>
    <col min="6995" max="7168" width="9.140625" style="5"/>
    <col min="7169" max="7169" width="7.140625" style="5" customWidth="1"/>
    <col min="7170" max="7170" width="22.28515625" style="5" customWidth="1"/>
    <col min="7171" max="7171" width="11.42578125" style="5" customWidth="1"/>
    <col min="7172" max="7172" width="17.140625" style="5" customWidth="1"/>
    <col min="7173" max="7249" width="4.28515625" style="5" customWidth="1"/>
    <col min="7250" max="7250" width="10.5703125" style="5" customWidth="1"/>
    <col min="7251" max="7424" width="9.140625" style="5"/>
    <col min="7425" max="7425" width="7.140625" style="5" customWidth="1"/>
    <col min="7426" max="7426" width="22.28515625" style="5" customWidth="1"/>
    <col min="7427" max="7427" width="11.42578125" style="5" customWidth="1"/>
    <col min="7428" max="7428" width="17.140625" style="5" customWidth="1"/>
    <col min="7429" max="7505" width="4.28515625" style="5" customWidth="1"/>
    <col min="7506" max="7506" width="10.5703125" style="5" customWidth="1"/>
    <col min="7507" max="7680" width="9.140625" style="5"/>
    <col min="7681" max="7681" width="7.140625" style="5" customWidth="1"/>
    <col min="7682" max="7682" width="22.28515625" style="5" customWidth="1"/>
    <col min="7683" max="7683" width="11.42578125" style="5" customWidth="1"/>
    <col min="7684" max="7684" width="17.140625" style="5" customWidth="1"/>
    <col min="7685" max="7761" width="4.28515625" style="5" customWidth="1"/>
    <col min="7762" max="7762" width="10.5703125" style="5" customWidth="1"/>
    <col min="7763" max="7936" width="9.140625" style="5"/>
    <col min="7937" max="7937" width="7.140625" style="5" customWidth="1"/>
    <col min="7938" max="7938" width="22.28515625" style="5" customWidth="1"/>
    <col min="7939" max="7939" width="11.42578125" style="5" customWidth="1"/>
    <col min="7940" max="7940" width="17.140625" style="5" customWidth="1"/>
    <col min="7941" max="8017" width="4.28515625" style="5" customWidth="1"/>
    <col min="8018" max="8018" width="10.5703125" style="5" customWidth="1"/>
    <col min="8019" max="8192" width="9.140625" style="5"/>
    <col min="8193" max="8193" width="7.140625" style="5" customWidth="1"/>
    <col min="8194" max="8194" width="22.28515625" style="5" customWidth="1"/>
    <col min="8195" max="8195" width="11.42578125" style="5" customWidth="1"/>
    <col min="8196" max="8196" width="17.140625" style="5" customWidth="1"/>
    <col min="8197" max="8273" width="4.28515625" style="5" customWidth="1"/>
    <col min="8274" max="8274" width="10.5703125" style="5" customWidth="1"/>
    <col min="8275" max="8448" width="9.140625" style="5"/>
    <col min="8449" max="8449" width="7.140625" style="5" customWidth="1"/>
    <col min="8450" max="8450" width="22.28515625" style="5" customWidth="1"/>
    <col min="8451" max="8451" width="11.42578125" style="5" customWidth="1"/>
    <col min="8452" max="8452" width="17.140625" style="5" customWidth="1"/>
    <col min="8453" max="8529" width="4.28515625" style="5" customWidth="1"/>
    <col min="8530" max="8530" width="10.5703125" style="5" customWidth="1"/>
    <col min="8531" max="8704" width="9.140625" style="5"/>
    <col min="8705" max="8705" width="7.140625" style="5" customWidth="1"/>
    <col min="8706" max="8706" width="22.28515625" style="5" customWidth="1"/>
    <col min="8707" max="8707" width="11.42578125" style="5" customWidth="1"/>
    <col min="8708" max="8708" width="17.140625" style="5" customWidth="1"/>
    <col min="8709" max="8785" width="4.28515625" style="5" customWidth="1"/>
    <col min="8786" max="8786" width="10.5703125" style="5" customWidth="1"/>
    <col min="8787" max="8960" width="9.140625" style="5"/>
    <col min="8961" max="8961" width="7.140625" style="5" customWidth="1"/>
    <col min="8962" max="8962" width="22.28515625" style="5" customWidth="1"/>
    <col min="8963" max="8963" width="11.42578125" style="5" customWidth="1"/>
    <col min="8964" max="8964" width="17.140625" style="5" customWidth="1"/>
    <col min="8965" max="9041" width="4.28515625" style="5" customWidth="1"/>
    <col min="9042" max="9042" width="10.5703125" style="5" customWidth="1"/>
    <col min="9043" max="9216" width="9.140625" style="5"/>
    <col min="9217" max="9217" width="7.140625" style="5" customWidth="1"/>
    <col min="9218" max="9218" width="22.28515625" style="5" customWidth="1"/>
    <col min="9219" max="9219" width="11.42578125" style="5" customWidth="1"/>
    <col min="9220" max="9220" width="17.140625" style="5" customWidth="1"/>
    <col min="9221" max="9297" width="4.28515625" style="5" customWidth="1"/>
    <col min="9298" max="9298" width="10.5703125" style="5" customWidth="1"/>
    <col min="9299" max="9472" width="9.140625" style="5"/>
    <col min="9473" max="9473" width="7.140625" style="5" customWidth="1"/>
    <col min="9474" max="9474" width="22.28515625" style="5" customWidth="1"/>
    <col min="9475" max="9475" width="11.42578125" style="5" customWidth="1"/>
    <col min="9476" max="9476" width="17.140625" style="5" customWidth="1"/>
    <col min="9477" max="9553" width="4.28515625" style="5" customWidth="1"/>
    <col min="9554" max="9554" width="10.5703125" style="5" customWidth="1"/>
    <col min="9555" max="9728" width="9.140625" style="5"/>
    <col min="9729" max="9729" width="7.140625" style="5" customWidth="1"/>
    <col min="9730" max="9730" width="22.28515625" style="5" customWidth="1"/>
    <col min="9731" max="9731" width="11.42578125" style="5" customWidth="1"/>
    <col min="9732" max="9732" width="17.140625" style="5" customWidth="1"/>
    <col min="9733" max="9809" width="4.28515625" style="5" customWidth="1"/>
    <col min="9810" max="9810" width="10.5703125" style="5" customWidth="1"/>
    <col min="9811" max="9984" width="9.140625" style="5"/>
    <col min="9985" max="9985" width="7.140625" style="5" customWidth="1"/>
    <col min="9986" max="9986" width="22.28515625" style="5" customWidth="1"/>
    <col min="9987" max="9987" width="11.42578125" style="5" customWidth="1"/>
    <col min="9988" max="9988" width="17.140625" style="5" customWidth="1"/>
    <col min="9989" max="10065" width="4.28515625" style="5" customWidth="1"/>
    <col min="10066" max="10066" width="10.5703125" style="5" customWidth="1"/>
    <col min="10067" max="10240" width="9.140625" style="5"/>
    <col min="10241" max="10241" width="7.140625" style="5" customWidth="1"/>
    <col min="10242" max="10242" width="22.28515625" style="5" customWidth="1"/>
    <col min="10243" max="10243" width="11.42578125" style="5" customWidth="1"/>
    <col min="10244" max="10244" width="17.140625" style="5" customWidth="1"/>
    <col min="10245" max="10321" width="4.28515625" style="5" customWidth="1"/>
    <col min="10322" max="10322" width="10.5703125" style="5" customWidth="1"/>
    <col min="10323" max="10496" width="9.140625" style="5"/>
    <col min="10497" max="10497" width="7.140625" style="5" customWidth="1"/>
    <col min="10498" max="10498" width="22.28515625" style="5" customWidth="1"/>
    <col min="10499" max="10499" width="11.42578125" style="5" customWidth="1"/>
    <col min="10500" max="10500" width="17.140625" style="5" customWidth="1"/>
    <col min="10501" max="10577" width="4.28515625" style="5" customWidth="1"/>
    <col min="10578" max="10578" width="10.5703125" style="5" customWidth="1"/>
    <col min="10579" max="10752" width="9.140625" style="5"/>
    <col min="10753" max="10753" width="7.140625" style="5" customWidth="1"/>
    <col min="10754" max="10754" width="22.28515625" style="5" customWidth="1"/>
    <col min="10755" max="10755" width="11.42578125" style="5" customWidth="1"/>
    <col min="10756" max="10756" width="17.140625" style="5" customWidth="1"/>
    <col min="10757" max="10833" width="4.28515625" style="5" customWidth="1"/>
    <col min="10834" max="10834" width="10.5703125" style="5" customWidth="1"/>
    <col min="10835" max="11008" width="9.140625" style="5"/>
    <col min="11009" max="11009" width="7.140625" style="5" customWidth="1"/>
    <col min="11010" max="11010" width="22.28515625" style="5" customWidth="1"/>
    <col min="11011" max="11011" width="11.42578125" style="5" customWidth="1"/>
    <col min="11012" max="11012" width="17.140625" style="5" customWidth="1"/>
    <col min="11013" max="11089" width="4.28515625" style="5" customWidth="1"/>
    <col min="11090" max="11090" width="10.5703125" style="5" customWidth="1"/>
    <col min="11091" max="11264" width="9.140625" style="5"/>
    <col min="11265" max="11265" width="7.140625" style="5" customWidth="1"/>
    <col min="11266" max="11266" width="22.28515625" style="5" customWidth="1"/>
    <col min="11267" max="11267" width="11.42578125" style="5" customWidth="1"/>
    <col min="11268" max="11268" width="17.140625" style="5" customWidth="1"/>
    <col min="11269" max="11345" width="4.28515625" style="5" customWidth="1"/>
    <col min="11346" max="11346" width="10.5703125" style="5" customWidth="1"/>
    <col min="11347" max="11520" width="9.140625" style="5"/>
    <col min="11521" max="11521" width="7.140625" style="5" customWidth="1"/>
    <col min="11522" max="11522" width="22.28515625" style="5" customWidth="1"/>
    <col min="11523" max="11523" width="11.42578125" style="5" customWidth="1"/>
    <col min="11524" max="11524" width="17.140625" style="5" customWidth="1"/>
    <col min="11525" max="11601" width="4.28515625" style="5" customWidth="1"/>
    <col min="11602" max="11602" width="10.5703125" style="5" customWidth="1"/>
    <col min="11603" max="11776" width="9.140625" style="5"/>
    <col min="11777" max="11777" width="7.140625" style="5" customWidth="1"/>
    <col min="11778" max="11778" width="22.28515625" style="5" customWidth="1"/>
    <col min="11779" max="11779" width="11.42578125" style="5" customWidth="1"/>
    <col min="11780" max="11780" width="17.140625" style="5" customWidth="1"/>
    <col min="11781" max="11857" width="4.28515625" style="5" customWidth="1"/>
    <col min="11858" max="11858" width="10.5703125" style="5" customWidth="1"/>
    <col min="11859" max="12032" width="9.140625" style="5"/>
    <col min="12033" max="12033" width="7.140625" style="5" customWidth="1"/>
    <col min="12034" max="12034" width="22.28515625" style="5" customWidth="1"/>
    <col min="12035" max="12035" width="11.42578125" style="5" customWidth="1"/>
    <col min="12036" max="12036" width="17.140625" style="5" customWidth="1"/>
    <col min="12037" max="12113" width="4.28515625" style="5" customWidth="1"/>
    <col min="12114" max="12114" width="10.5703125" style="5" customWidth="1"/>
    <col min="12115" max="12288" width="9.140625" style="5"/>
    <col min="12289" max="12289" width="7.140625" style="5" customWidth="1"/>
    <col min="12290" max="12290" width="22.28515625" style="5" customWidth="1"/>
    <col min="12291" max="12291" width="11.42578125" style="5" customWidth="1"/>
    <col min="12292" max="12292" width="17.140625" style="5" customWidth="1"/>
    <col min="12293" max="12369" width="4.28515625" style="5" customWidth="1"/>
    <col min="12370" max="12370" width="10.5703125" style="5" customWidth="1"/>
    <col min="12371" max="12544" width="9.140625" style="5"/>
    <col min="12545" max="12545" width="7.140625" style="5" customWidth="1"/>
    <col min="12546" max="12546" width="22.28515625" style="5" customWidth="1"/>
    <col min="12547" max="12547" width="11.42578125" style="5" customWidth="1"/>
    <col min="12548" max="12548" width="17.140625" style="5" customWidth="1"/>
    <col min="12549" max="12625" width="4.28515625" style="5" customWidth="1"/>
    <col min="12626" max="12626" width="10.5703125" style="5" customWidth="1"/>
    <col min="12627" max="12800" width="9.140625" style="5"/>
    <col min="12801" max="12801" width="7.140625" style="5" customWidth="1"/>
    <col min="12802" max="12802" width="22.28515625" style="5" customWidth="1"/>
    <col min="12803" max="12803" width="11.42578125" style="5" customWidth="1"/>
    <col min="12804" max="12804" width="17.140625" style="5" customWidth="1"/>
    <col min="12805" max="12881" width="4.28515625" style="5" customWidth="1"/>
    <col min="12882" max="12882" width="10.5703125" style="5" customWidth="1"/>
    <col min="12883" max="13056" width="9.140625" style="5"/>
    <col min="13057" max="13057" width="7.140625" style="5" customWidth="1"/>
    <col min="13058" max="13058" width="22.28515625" style="5" customWidth="1"/>
    <col min="13059" max="13059" width="11.42578125" style="5" customWidth="1"/>
    <col min="13060" max="13060" width="17.140625" style="5" customWidth="1"/>
    <col min="13061" max="13137" width="4.28515625" style="5" customWidth="1"/>
    <col min="13138" max="13138" width="10.5703125" style="5" customWidth="1"/>
    <col min="13139" max="13312" width="9.140625" style="5"/>
    <col min="13313" max="13313" width="7.140625" style="5" customWidth="1"/>
    <col min="13314" max="13314" width="22.28515625" style="5" customWidth="1"/>
    <col min="13315" max="13315" width="11.42578125" style="5" customWidth="1"/>
    <col min="13316" max="13316" width="17.140625" style="5" customWidth="1"/>
    <col min="13317" max="13393" width="4.28515625" style="5" customWidth="1"/>
    <col min="13394" max="13394" width="10.5703125" style="5" customWidth="1"/>
    <col min="13395" max="13568" width="9.140625" style="5"/>
    <col min="13569" max="13569" width="7.140625" style="5" customWidth="1"/>
    <col min="13570" max="13570" width="22.28515625" style="5" customWidth="1"/>
    <col min="13571" max="13571" width="11.42578125" style="5" customWidth="1"/>
    <col min="13572" max="13572" width="17.140625" style="5" customWidth="1"/>
    <col min="13573" max="13649" width="4.28515625" style="5" customWidth="1"/>
    <col min="13650" max="13650" width="10.5703125" style="5" customWidth="1"/>
    <col min="13651" max="13824" width="9.140625" style="5"/>
    <col min="13825" max="13825" width="7.140625" style="5" customWidth="1"/>
    <col min="13826" max="13826" width="22.28515625" style="5" customWidth="1"/>
    <col min="13827" max="13827" width="11.42578125" style="5" customWidth="1"/>
    <col min="13828" max="13828" width="17.140625" style="5" customWidth="1"/>
    <col min="13829" max="13905" width="4.28515625" style="5" customWidth="1"/>
    <col min="13906" max="13906" width="10.5703125" style="5" customWidth="1"/>
    <col min="13907" max="14080" width="9.140625" style="5"/>
    <col min="14081" max="14081" width="7.140625" style="5" customWidth="1"/>
    <col min="14082" max="14082" width="22.28515625" style="5" customWidth="1"/>
    <col min="14083" max="14083" width="11.42578125" style="5" customWidth="1"/>
    <col min="14084" max="14084" width="17.140625" style="5" customWidth="1"/>
    <col min="14085" max="14161" width="4.28515625" style="5" customWidth="1"/>
    <col min="14162" max="14162" width="10.5703125" style="5" customWidth="1"/>
    <col min="14163" max="14336" width="9.140625" style="5"/>
    <col min="14337" max="14337" width="7.140625" style="5" customWidth="1"/>
    <col min="14338" max="14338" width="22.28515625" style="5" customWidth="1"/>
    <col min="14339" max="14339" width="11.42578125" style="5" customWidth="1"/>
    <col min="14340" max="14340" width="17.140625" style="5" customWidth="1"/>
    <col min="14341" max="14417" width="4.28515625" style="5" customWidth="1"/>
    <col min="14418" max="14418" width="10.5703125" style="5" customWidth="1"/>
    <col min="14419" max="14592" width="9.140625" style="5"/>
    <col min="14593" max="14593" width="7.140625" style="5" customWidth="1"/>
    <col min="14594" max="14594" width="22.28515625" style="5" customWidth="1"/>
    <col min="14595" max="14595" width="11.42578125" style="5" customWidth="1"/>
    <col min="14596" max="14596" width="17.140625" style="5" customWidth="1"/>
    <col min="14597" max="14673" width="4.28515625" style="5" customWidth="1"/>
    <col min="14674" max="14674" width="10.5703125" style="5" customWidth="1"/>
    <col min="14675" max="14848" width="9.140625" style="5"/>
    <col min="14849" max="14849" width="7.140625" style="5" customWidth="1"/>
    <col min="14850" max="14850" width="22.28515625" style="5" customWidth="1"/>
    <col min="14851" max="14851" width="11.42578125" style="5" customWidth="1"/>
    <col min="14852" max="14852" width="17.140625" style="5" customWidth="1"/>
    <col min="14853" max="14929" width="4.28515625" style="5" customWidth="1"/>
    <col min="14930" max="14930" width="10.5703125" style="5" customWidth="1"/>
    <col min="14931" max="15104" width="9.140625" style="5"/>
    <col min="15105" max="15105" width="7.140625" style="5" customWidth="1"/>
    <col min="15106" max="15106" width="22.28515625" style="5" customWidth="1"/>
    <col min="15107" max="15107" width="11.42578125" style="5" customWidth="1"/>
    <col min="15108" max="15108" width="17.140625" style="5" customWidth="1"/>
    <col min="15109" max="15185" width="4.28515625" style="5" customWidth="1"/>
    <col min="15186" max="15186" width="10.5703125" style="5" customWidth="1"/>
    <col min="15187" max="15360" width="9.140625" style="5"/>
    <col min="15361" max="15361" width="7.140625" style="5" customWidth="1"/>
    <col min="15362" max="15362" width="22.28515625" style="5" customWidth="1"/>
    <col min="15363" max="15363" width="11.42578125" style="5" customWidth="1"/>
    <col min="15364" max="15364" width="17.140625" style="5" customWidth="1"/>
    <col min="15365" max="15441" width="4.28515625" style="5" customWidth="1"/>
    <col min="15442" max="15442" width="10.5703125" style="5" customWidth="1"/>
    <col min="15443" max="15616" width="9.140625" style="5"/>
    <col min="15617" max="15617" width="7.140625" style="5" customWidth="1"/>
    <col min="15618" max="15618" width="22.28515625" style="5" customWidth="1"/>
    <col min="15619" max="15619" width="11.42578125" style="5" customWidth="1"/>
    <col min="15620" max="15620" width="17.140625" style="5" customWidth="1"/>
    <col min="15621" max="15697" width="4.28515625" style="5" customWidth="1"/>
    <col min="15698" max="15698" width="10.5703125" style="5" customWidth="1"/>
    <col min="15699" max="15872" width="9.140625" style="5"/>
    <col min="15873" max="15873" width="7.140625" style="5" customWidth="1"/>
    <col min="15874" max="15874" width="22.28515625" style="5" customWidth="1"/>
    <col min="15875" max="15875" width="11.42578125" style="5" customWidth="1"/>
    <col min="15876" max="15876" width="17.140625" style="5" customWidth="1"/>
    <col min="15877" max="15953" width="4.28515625" style="5" customWidth="1"/>
    <col min="15954" max="15954" width="10.5703125" style="5" customWidth="1"/>
    <col min="15955" max="16128" width="9.140625" style="5"/>
    <col min="16129" max="16129" width="7.140625" style="5" customWidth="1"/>
    <col min="16130" max="16130" width="22.28515625" style="5" customWidth="1"/>
    <col min="16131" max="16131" width="11.42578125" style="5" customWidth="1"/>
    <col min="16132" max="16132" width="17.140625" style="5" customWidth="1"/>
    <col min="16133" max="16209" width="4.28515625" style="5" customWidth="1"/>
    <col min="16210" max="16210" width="10.5703125" style="5" customWidth="1"/>
    <col min="16211" max="16384" width="9.140625" style="5"/>
  </cols>
  <sheetData>
    <row r="1" spans="1:76" s="7" customFormat="1" ht="11.2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K1" s="13" t="s">
        <v>144</v>
      </c>
      <c r="BR1" s="157"/>
      <c r="BS1" s="157"/>
    </row>
    <row r="2" spans="1:76" s="7" customFormat="1" ht="24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410" t="s">
        <v>1</v>
      </c>
      <c r="AI2" s="410"/>
      <c r="AJ2" s="410"/>
      <c r="AK2" s="410"/>
      <c r="BR2" s="157"/>
      <c r="BS2" s="157"/>
      <c r="BX2" s="14"/>
    </row>
    <row r="3" spans="1:76" s="7" customFormat="1" ht="21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467" t="str">
        <f>'10'!T4</f>
        <v>Генеральный директор</v>
      </c>
      <c r="AH3" s="467"/>
      <c r="AI3" s="467"/>
      <c r="AJ3" s="467"/>
      <c r="AK3" s="467"/>
      <c r="BR3" s="157"/>
      <c r="BS3" s="157"/>
      <c r="BX3" s="93"/>
    </row>
    <row r="4" spans="1:76" s="7" customFormat="1" ht="1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410" t="str">
        <f>'10'!T5</f>
        <v>ЗАО "Южная Энергетичкска Компания"</v>
      </c>
      <c r="AH4" s="410"/>
      <c r="AI4" s="410"/>
      <c r="AJ4" s="410"/>
      <c r="AK4" s="410"/>
      <c r="BR4" s="157"/>
      <c r="BS4" s="157"/>
      <c r="BX4" s="93"/>
    </row>
    <row r="5" spans="1:76" s="7" customFormat="1" ht="15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410" t="str">
        <f>'10'!T7</f>
        <v>_________________А.С. Шапошников</v>
      </c>
      <c r="AH5" s="410"/>
      <c r="AI5" s="410"/>
      <c r="AJ5" s="410"/>
      <c r="AK5" s="410"/>
      <c r="BR5" s="157"/>
      <c r="BS5" s="157"/>
      <c r="BX5" s="93"/>
    </row>
    <row r="6" spans="1:76" s="7" customFormat="1" ht="1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410" t="s">
        <v>842</v>
      </c>
      <c r="AH6" s="410"/>
      <c r="AI6" s="410"/>
      <c r="AJ6" s="410"/>
      <c r="AK6" s="410"/>
      <c r="BR6" s="157"/>
      <c r="BS6" s="157"/>
      <c r="BX6" s="93"/>
    </row>
    <row r="7" spans="1:76" s="1" customFormat="1" ht="12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410" t="s">
        <v>783</v>
      </c>
      <c r="AH7" s="410"/>
      <c r="AI7" s="410"/>
      <c r="AJ7" s="410"/>
      <c r="AK7" s="410"/>
      <c r="BR7" s="120"/>
      <c r="BS7" s="120"/>
    </row>
    <row r="8" spans="1:76" s="78" customFormat="1" ht="12" x14ac:dyDescent="0.2">
      <c r="A8" s="426" t="s">
        <v>145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BR8" s="174"/>
      <c r="BS8" s="174"/>
    </row>
    <row r="9" spans="1:76" s="78" customFormat="1" ht="12" x14ac:dyDescent="0.2">
      <c r="K9" s="79" t="s">
        <v>790</v>
      </c>
      <c r="L9" s="424" t="s">
        <v>786</v>
      </c>
      <c r="M9" s="424"/>
      <c r="N9" s="426" t="s">
        <v>799</v>
      </c>
      <c r="O9" s="426"/>
      <c r="P9" s="424" t="s">
        <v>813</v>
      </c>
      <c r="Q9" s="424"/>
      <c r="R9" s="78" t="s">
        <v>792</v>
      </c>
      <c r="BR9" s="174"/>
      <c r="BS9" s="174"/>
    </row>
    <row r="10" spans="1:76" s="74" customFormat="1" ht="11.25" customHeight="1" x14ac:dyDescent="0.25">
      <c r="BR10" s="132"/>
      <c r="BS10" s="132"/>
    </row>
    <row r="11" spans="1:76" s="78" customFormat="1" ht="12.75" customHeight="1" x14ac:dyDescent="0.2">
      <c r="K11" s="79" t="s">
        <v>793</v>
      </c>
      <c r="L11" s="427" t="s">
        <v>841</v>
      </c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BR11" s="174"/>
      <c r="BS11" s="174"/>
    </row>
    <row r="12" spans="1:76" s="76" customFormat="1" ht="10.5" customHeight="1" x14ac:dyDescent="0.2">
      <c r="L12" s="397" t="s">
        <v>794</v>
      </c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77"/>
      <c r="AJ12" s="77"/>
      <c r="AK12" s="77"/>
      <c r="BR12" s="175"/>
      <c r="BS12" s="175"/>
    </row>
    <row r="13" spans="1:76" s="74" customFormat="1" ht="11.25" customHeight="1" x14ac:dyDescent="0.25">
      <c r="BR13" s="132"/>
      <c r="BS13" s="132"/>
    </row>
    <row r="14" spans="1:76" s="78" customFormat="1" ht="12" x14ac:dyDescent="0.2">
      <c r="O14" s="79" t="s">
        <v>795</v>
      </c>
      <c r="P14" s="424" t="s">
        <v>813</v>
      </c>
      <c r="Q14" s="424"/>
      <c r="R14" s="78" t="s">
        <v>796</v>
      </c>
      <c r="BR14" s="174"/>
      <c r="BS14" s="174"/>
    </row>
    <row r="15" spans="1:76" s="74" customFormat="1" ht="11.25" customHeight="1" x14ac:dyDescent="0.25">
      <c r="BR15" s="132"/>
      <c r="BS15" s="132"/>
    </row>
    <row r="16" spans="1:76" s="78" customFormat="1" ht="23.25" customHeight="1" x14ac:dyDescent="0.2">
      <c r="N16" s="79" t="s">
        <v>797</v>
      </c>
      <c r="O16" s="425" t="s">
        <v>840</v>
      </c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87"/>
      <c r="AD16" s="87"/>
      <c r="AE16" s="87"/>
      <c r="AF16" s="87"/>
      <c r="BR16" s="174"/>
      <c r="BS16" s="174"/>
    </row>
    <row r="17" spans="1:82" s="76" customFormat="1" ht="12.75" customHeight="1" x14ac:dyDescent="0.2">
      <c r="O17" s="397" t="s">
        <v>798</v>
      </c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77"/>
      <c r="AD17" s="77"/>
      <c r="AE17" s="77"/>
      <c r="AF17" s="77"/>
      <c r="BR17" s="175"/>
      <c r="BS17" s="175"/>
    </row>
    <row r="18" spans="1:82" s="85" customFormat="1" ht="9" customHeight="1" x14ac:dyDescent="0.2"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BR18" s="130"/>
      <c r="BS18" s="130"/>
    </row>
    <row r="19" spans="1:82" s="21" customFormat="1" ht="9" customHeight="1" x14ac:dyDescent="0.2"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BR19" s="125"/>
      <c r="BS19" s="125"/>
    </row>
    <row r="20" spans="1:82" s="7" customFormat="1" ht="15" customHeight="1" x14ac:dyDescent="0.2">
      <c r="A20" s="411" t="s">
        <v>3</v>
      </c>
      <c r="B20" s="411" t="s">
        <v>4</v>
      </c>
      <c r="C20" s="411" t="s">
        <v>5</v>
      </c>
      <c r="D20" s="411" t="s">
        <v>146</v>
      </c>
      <c r="E20" s="474" t="s">
        <v>147</v>
      </c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69" t="s">
        <v>824</v>
      </c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70"/>
      <c r="BW20" s="418" t="s">
        <v>148</v>
      </c>
      <c r="BX20" s="419"/>
      <c r="BY20" s="419"/>
      <c r="BZ20" s="419"/>
      <c r="CA20" s="419"/>
      <c r="CB20" s="419"/>
      <c r="CC20" s="420"/>
      <c r="CD20" s="411" t="s">
        <v>9</v>
      </c>
    </row>
    <row r="21" spans="1:82" s="7" customFormat="1" ht="15" customHeight="1" x14ac:dyDescent="0.2">
      <c r="A21" s="412"/>
      <c r="B21" s="412"/>
      <c r="C21" s="412"/>
      <c r="D21" s="412"/>
      <c r="E21" s="431" t="s">
        <v>17</v>
      </c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68"/>
      <c r="AM21" s="468"/>
      <c r="AN21" s="431" t="s">
        <v>18</v>
      </c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433"/>
      <c r="BS21" s="433"/>
      <c r="BT21" s="433"/>
      <c r="BU21" s="433"/>
      <c r="BV21" s="432"/>
      <c r="BW21" s="471"/>
      <c r="BX21" s="472"/>
      <c r="BY21" s="472"/>
      <c r="BZ21" s="472"/>
      <c r="CA21" s="472"/>
      <c r="CB21" s="472"/>
      <c r="CC21" s="473"/>
      <c r="CD21" s="412"/>
    </row>
    <row r="22" spans="1:82" s="7" customFormat="1" ht="15" customHeight="1" x14ac:dyDescent="0.2">
      <c r="A22" s="412"/>
      <c r="B22" s="412"/>
      <c r="C22" s="412"/>
      <c r="D22" s="412"/>
      <c r="E22" s="431" t="s">
        <v>10</v>
      </c>
      <c r="F22" s="433"/>
      <c r="G22" s="433"/>
      <c r="H22" s="433"/>
      <c r="I22" s="433"/>
      <c r="J22" s="433"/>
      <c r="K22" s="432"/>
      <c r="L22" s="431" t="s">
        <v>11</v>
      </c>
      <c r="M22" s="433"/>
      <c r="N22" s="433"/>
      <c r="O22" s="433"/>
      <c r="P22" s="433"/>
      <c r="Q22" s="433"/>
      <c r="R22" s="432"/>
      <c r="S22" s="431" t="s">
        <v>12</v>
      </c>
      <c r="T22" s="433"/>
      <c r="U22" s="433"/>
      <c r="V22" s="433"/>
      <c r="W22" s="433"/>
      <c r="X22" s="433"/>
      <c r="Y22" s="432"/>
      <c r="Z22" s="431" t="s">
        <v>13</v>
      </c>
      <c r="AA22" s="433"/>
      <c r="AB22" s="433"/>
      <c r="AC22" s="433"/>
      <c r="AD22" s="433"/>
      <c r="AE22" s="433"/>
      <c r="AF22" s="432"/>
      <c r="AG22" s="431" t="s">
        <v>14</v>
      </c>
      <c r="AH22" s="433"/>
      <c r="AI22" s="433"/>
      <c r="AJ22" s="433"/>
      <c r="AK22" s="433"/>
      <c r="AL22" s="433"/>
      <c r="AM22" s="433"/>
      <c r="AN22" s="431" t="s">
        <v>10</v>
      </c>
      <c r="AO22" s="433"/>
      <c r="AP22" s="433"/>
      <c r="AQ22" s="433"/>
      <c r="AR22" s="433"/>
      <c r="AS22" s="433"/>
      <c r="AT22" s="432"/>
      <c r="AU22" s="431" t="s">
        <v>11</v>
      </c>
      <c r="AV22" s="433"/>
      <c r="AW22" s="433"/>
      <c r="AX22" s="433"/>
      <c r="AY22" s="433"/>
      <c r="AZ22" s="433"/>
      <c r="BA22" s="432"/>
      <c r="BB22" s="431" t="s">
        <v>12</v>
      </c>
      <c r="BC22" s="433"/>
      <c r="BD22" s="433"/>
      <c r="BE22" s="433"/>
      <c r="BF22" s="433"/>
      <c r="BG22" s="433"/>
      <c r="BH22" s="432"/>
      <c r="BI22" s="431" t="s">
        <v>13</v>
      </c>
      <c r="BJ22" s="433"/>
      <c r="BK22" s="433"/>
      <c r="BL22" s="433"/>
      <c r="BM22" s="433"/>
      <c r="BN22" s="433"/>
      <c r="BO22" s="432"/>
      <c r="BP22" s="431" t="s">
        <v>14</v>
      </c>
      <c r="BQ22" s="433"/>
      <c r="BR22" s="433"/>
      <c r="BS22" s="433"/>
      <c r="BT22" s="433"/>
      <c r="BU22" s="433"/>
      <c r="BV22" s="432"/>
      <c r="BW22" s="421"/>
      <c r="BX22" s="422"/>
      <c r="BY22" s="422"/>
      <c r="BZ22" s="422"/>
      <c r="CA22" s="422"/>
      <c r="CB22" s="422"/>
      <c r="CC22" s="423"/>
      <c r="CD22" s="412"/>
    </row>
    <row r="23" spans="1:82" s="7" customFormat="1" ht="102.75" customHeight="1" x14ac:dyDescent="0.2">
      <c r="A23" s="412"/>
      <c r="B23" s="412"/>
      <c r="C23" s="412"/>
      <c r="D23" s="412"/>
      <c r="E23" s="29" t="s">
        <v>44</v>
      </c>
      <c r="F23" s="29" t="s">
        <v>45</v>
      </c>
      <c r="G23" s="29" t="s">
        <v>149</v>
      </c>
      <c r="H23" s="29" t="s">
        <v>150</v>
      </c>
      <c r="I23" s="29" t="s">
        <v>151</v>
      </c>
      <c r="J23" s="29" t="s">
        <v>47</v>
      </c>
      <c r="K23" s="29" t="s">
        <v>48</v>
      </c>
      <c r="L23" s="29" t="s">
        <v>44</v>
      </c>
      <c r="M23" s="29" t="s">
        <v>45</v>
      </c>
      <c r="N23" s="29" t="s">
        <v>149</v>
      </c>
      <c r="O23" s="29" t="s">
        <v>150</v>
      </c>
      <c r="P23" s="29" t="s">
        <v>151</v>
      </c>
      <c r="Q23" s="29" t="s">
        <v>47</v>
      </c>
      <c r="R23" s="29" t="s">
        <v>48</v>
      </c>
      <c r="S23" s="29" t="s">
        <v>44</v>
      </c>
      <c r="T23" s="29" t="s">
        <v>45</v>
      </c>
      <c r="U23" s="29" t="s">
        <v>149</v>
      </c>
      <c r="V23" s="29" t="s">
        <v>150</v>
      </c>
      <c r="W23" s="29" t="s">
        <v>151</v>
      </c>
      <c r="X23" s="29" t="s">
        <v>47</v>
      </c>
      <c r="Y23" s="29" t="s">
        <v>48</v>
      </c>
      <c r="Z23" s="29" t="s">
        <v>44</v>
      </c>
      <c r="AA23" s="29" t="s">
        <v>45</v>
      </c>
      <c r="AB23" s="29" t="s">
        <v>149</v>
      </c>
      <c r="AC23" s="29" t="s">
        <v>150</v>
      </c>
      <c r="AD23" s="29" t="s">
        <v>151</v>
      </c>
      <c r="AE23" s="29" t="s">
        <v>47</v>
      </c>
      <c r="AF23" s="29" t="s">
        <v>48</v>
      </c>
      <c r="AG23" s="29" t="s">
        <v>44</v>
      </c>
      <c r="AH23" s="29" t="s">
        <v>45</v>
      </c>
      <c r="AI23" s="29" t="s">
        <v>149</v>
      </c>
      <c r="AJ23" s="29" t="s">
        <v>150</v>
      </c>
      <c r="AK23" s="29" t="s">
        <v>151</v>
      </c>
      <c r="AL23" s="29" t="s">
        <v>47</v>
      </c>
      <c r="AM23" s="29" t="s">
        <v>48</v>
      </c>
      <c r="AN23" s="29" t="s">
        <v>44</v>
      </c>
      <c r="AO23" s="29" t="s">
        <v>45</v>
      </c>
      <c r="AP23" s="29" t="s">
        <v>149</v>
      </c>
      <c r="AQ23" s="29" t="s">
        <v>150</v>
      </c>
      <c r="AR23" s="29" t="s">
        <v>151</v>
      </c>
      <c r="AS23" s="29" t="s">
        <v>47</v>
      </c>
      <c r="AT23" s="29" t="s">
        <v>48</v>
      </c>
      <c r="AU23" s="29" t="s">
        <v>44</v>
      </c>
      <c r="AV23" s="29" t="s">
        <v>45</v>
      </c>
      <c r="AW23" s="29" t="s">
        <v>149</v>
      </c>
      <c r="AX23" s="29" t="s">
        <v>150</v>
      </c>
      <c r="AY23" s="29" t="s">
        <v>151</v>
      </c>
      <c r="AZ23" s="29" t="s">
        <v>47</v>
      </c>
      <c r="BA23" s="29" t="s">
        <v>48</v>
      </c>
      <c r="BB23" s="29" t="s">
        <v>44</v>
      </c>
      <c r="BC23" s="29" t="s">
        <v>45</v>
      </c>
      <c r="BD23" s="29" t="s">
        <v>149</v>
      </c>
      <c r="BE23" s="29" t="s">
        <v>150</v>
      </c>
      <c r="BF23" s="29" t="s">
        <v>151</v>
      </c>
      <c r="BG23" s="29" t="s">
        <v>47</v>
      </c>
      <c r="BH23" s="29" t="s">
        <v>48</v>
      </c>
      <c r="BI23" s="29" t="s">
        <v>44</v>
      </c>
      <c r="BJ23" s="29" t="s">
        <v>45</v>
      </c>
      <c r="BK23" s="29" t="s">
        <v>149</v>
      </c>
      <c r="BL23" s="29" t="s">
        <v>150</v>
      </c>
      <c r="BM23" s="29" t="s">
        <v>151</v>
      </c>
      <c r="BN23" s="29" t="s">
        <v>47</v>
      </c>
      <c r="BO23" s="29" t="s">
        <v>48</v>
      </c>
      <c r="BP23" s="29" t="s">
        <v>44</v>
      </c>
      <c r="BQ23" s="29" t="s">
        <v>45</v>
      </c>
      <c r="BR23" s="176" t="s">
        <v>149</v>
      </c>
      <c r="BS23" s="176" t="s">
        <v>150</v>
      </c>
      <c r="BT23" s="29" t="s">
        <v>151</v>
      </c>
      <c r="BU23" s="29" t="s">
        <v>47</v>
      </c>
      <c r="BV23" s="29" t="s">
        <v>48</v>
      </c>
      <c r="BW23" s="29" t="s">
        <v>44</v>
      </c>
      <c r="BX23" s="29" t="s">
        <v>45</v>
      </c>
      <c r="BY23" s="29" t="s">
        <v>149</v>
      </c>
      <c r="BZ23" s="29" t="s">
        <v>150</v>
      </c>
      <c r="CA23" s="29" t="s">
        <v>151</v>
      </c>
      <c r="CB23" s="29" t="s">
        <v>47</v>
      </c>
      <c r="CC23" s="29" t="s">
        <v>48</v>
      </c>
      <c r="CD23" s="412"/>
    </row>
    <row r="24" spans="1:82" s="7" customFormat="1" ht="11.25" x14ac:dyDescent="0.2">
      <c r="A24" s="30">
        <v>1</v>
      </c>
      <c r="B24" s="30">
        <v>2</v>
      </c>
      <c r="C24" s="30">
        <v>3</v>
      </c>
      <c r="D24" s="30">
        <v>4</v>
      </c>
      <c r="E24" s="30" t="s">
        <v>49</v>
      </c>
      <c r="F24" s="30" t="s">
        <v>50</v>
      </c>
      <c r="G24" s="30" t="s">
        <v>51</v>
      </c>
      <c r="H24" s="30" t="s">
        <v>52</v>
      </c>
      <c r="I24" s="30" t="s">
        <v>53</v>
      </c>
      <c r="J24" s="30" t="s">
        <v>54</v>
      </c>
      <c r="K24" s="30" t="s">
        <v>55</v>
      </c>
      <c r="L24" s="30" t="s">
        <v>56</v>
      </c>
      <c r="M24" s="30" t="s">
        <v>57</v>
      </c>
      <c r="N24" s="30" t="s">
        <v>58</v>
      </c>
      <c r="O24" s="30" t="s">
        <v>59</v>
      </c>
      <c r="P24" s="30" t="s">
        <v>60</v>
      </c>
      <c r="Q24" s="30" t="s">
        <v>61</v>
      </c>
      <c r="R24" s="30" t="s">
        <v>62</v>
      </c>
      <c r="S24" s="30" t="s">
        <v>63</v>
      </c>
      <c r="T24" s="30" t="s">
        <v>64</v>
      </c>
      <c r="U24" s="30" t="s">
        <v>65</v>
      </c>
      <c r="V24" s="30" t="s">
        <v>66</v>
      </c>
      <c r="W24" s="30" t="s">
        <v>67</v>
      </c>
      <c r="X24" s="30" t="s">
        <v>68</v>
      </c>
      <c r="Y24" s="30" t="s">
        <v>69</v>
      </c>
      <c r="Z24" s="30" t="s">
        <v>70</v>
      </c>
      <c r="AA24" s="30" t="s">
        <v>71</v>
      </c>
      <c r="AB24" s="30" t="s">
        <v>72</v>
      </c>
      <c r="AC24" s="30" t="s">
        <v>73</v>
      </c>
      <c r="AD24" s="30" t="s">
        <v>74</v>
      </c>
      <c r="AE24" s="30" t="s">
        <v>75</v>
      </c>
      <c r="AF24" s="30" t="s">
        <v>76</v>
      </c>
      <c r="AG24" s="30" t="s">
        <v>77</v>
      </c>
      <c r="AH24" s="30" t="s">
        <v>78</v>
      </c>
      <c r="AI24" s="30" t="s">
        <v>79</v>
      </c>
      <c r="AJ24" s="30" t="s">
        <v>80</v>
      </c>
      <c r="AK24" s="30" t="s">
        <v>81</v>
      </c>
      <c r="AL24" s="30" t="s">
        <v>82</v>
      </c>
      <c r="AM24" s="30" t="s">
        <v>83</v>
      </c>
      <c r="AN24" s="30" t="s">
        <v>84</v>
      </c>
      <c r="AO24" s="30" t="s">
        <v>85</v>
      </c>
      <c r="AP24" s="30" t="s">
        <v>86</v>
      </c>
      <c r="AQ24" s="30" t="s">
        <v>87</v>
      </c>
      <c r="AR24" s="30" t="s">
        <v>88</v>
      </c>
      <c r="AS24" s="30" t="s">
        <v>89</v>
      </c>
      <c r="AT24" s="30" t="s">
        <v>90</v>
      </c>
      <c r="AU24" s="30" t="s">
        <v>91</v>
      </c>
      <c r="AV24" s="30" t="s">
        <v>92</v>
      </c>
      <c r="AW24" s="30" t="s">
        <v>93</v>
      </c>
      <c r="AX24" s="30" t="s">
        <v>94</v>
      </c>
      <c r="AY24" s="30" t="s">
        <v>95</v>
      </c>
      <c r="AZ24" s="30" t="s">
        <v>96</v>
      </c>
      <c r="BA24" s="30" t="s">
        <v>97</v>
      </c>
      <c r="BB24" s="30" t="s">
        <v>98</v>
      </c>
      <c r="BC24" s="30" t="s">
        <v>99</v>
      </c>
      <c r="BD24" s="30" t="s">
        <v>100</v>
      </c>
      <c r="BE24" s="30" t="s">
        <v>101</v>
      </c>
      <c r="BF24" s="30" t="s">
        <v>102</v>
      </c>
      <c r="BG24" s="30" t="s">
        <v>103</v>
      </c>
      <c r="BH24" s="30" t="s">
        <v>104</v>
      </c>
      <c r="BI24" s="30" t="s">
        <v>105</v>
      </c>
      <c r="BJ24" s="30" t="s">
        <v>106</v>
      </c>
      <c r="BK24" s="30" t="s">
        <v>107</v>
      </c>
      <c r="BL24" s="30" t="s">
        <v>108</v>
      </c>
      <c r="BM24" s="30" t="s">
        <v>109</v>
      </c>
      <c r="BN24" s="30" t="s">
        <v>110</v>
      </c>
      <c r="BO24" s="30" t="s">
        <v>111</v>
      </c>
      <c r="BP24" s="30" t="s">
        <v>112</v>
      </c>
      <c r="BQ24" s="30" t="s">
        <v>113</v>
      </c>
      <c r="BR24" s="173" t="s">
        <v>114</v>
      </c>
      <c r="BS24" s="173" t="s">
        <v>115</v>
      </c>
      <c r="BT24" s="30" t="s">
        <v>116</v>
      </c>
      <c r="BU24" s="30" t="s">
        <v>117</v>
      </c>
      <c r="BV24" s="30" t="s">
        <v>118</v>
      </c>
      <c r="BW24" s="30" t="s">
        <v>122</v>
      </c>
      <c r="BX24" s="30" t="s">
        <v>123</v>
      </c>
      <c r="BY24" s="30" t="s">
        <v>124</v>
      </c>
      <c r="BZ24" s="30" t="s">
        <v>125</v>
      </c>
      <c r="CA24" s="30" t="s">
        <v>126</v>
      </c>
      <c r="CB24" s="30" t="s">
        <v>152</v>
      </c>
      <c r="CC24" s="30" t="s">
        <v>153</v>
      </c>
      <c r="CD24" s="30">
        <v>8</v>
      </c>
    </row>
    <row r="25" spans="1:82" s="7" customFormat="1" x14ac:dyDescent="0.2">
      <c r="A25" s="56"/>
      <c r="B25" s="57" t="s">
        <v>845</v>
      </c>
      <c r="C25" s="58"/>
      <c r="D25" s="30"/>
      <c r="E25" s="59">
        <f>E26+E27</f>
        <v>0.3</v>
      </c>
      <c r="F25" s="102"/>
      <c r="G25" s="59">
        <f t="shared" ref="G25:BR25" si="0">G26+G27</f>
        <v>0</v>
      </c>
      <c r="H25" s="59">
        <f t="shared" si="0"/>
        <v>0</v>
      </c>
      <c r="I25" s="59">
        <f t="shared" si="0"/>
        <v>0</v>
      </c>
      <c r="J25" s="102">
        <f t="shared" si="0"/>
        <v>0</v>
      </c>
      <c r="K25" s="102">
        <f t="shared" si="0"/>
        <v>0</v>
      </c>
      <c r="L25" s="59">
        <f t="shared" si="0"/>
        <v>0</v>
      </c>
      <c r="M25" s="59">
        <f t="shared" si="0"/>
        <v>0</v>
      </c>
      <c r="N25" s="59">
        <f t="shared" si="0"/>
        <v>0</v>
      </c>
      <c r="O25" s="59">
        <f t="shared" si="0"/>
        <v>0</v>
      </c>
      <c r="P25" s="59">
        <f t="shared" si="0"/>
        <v>0</v>
      </c>
      <c r="Q25" s="102">
        <f t="shared" si="0"/>
        <v>0</v>
      </c>
      <c r="R25" s="102">
        <f t="shared" si="0"/>
        <v>0</v>
      </c>
      <c r="S25" s="59">
        <f t="shared" si="0"/>
        <v>0</v>
      </c>
      <c r="T25" s="59">
        <f t="shared" si="0"/>
        <v>0</v>
      </c>
      <c r="U25" s="59">
        <f t="shared" si="0"/>
        <v>0</v>
      </c>
      <c r="V25" s="59">
        <f t="shared" si="0"/>
        <v>0</v>
      </c>
      <c r="W25" s="59">
        <f t="shared" si="0"/>
        <v>0</v>
      </c>
      <c r="X25" s="59">
        <f t="shared" si="0"/>
        <v>0</v>
      </c>
      <c r="Y25" s="102">
        <f t="shared" si="0"/>
        <v>0</v>
      </c>
      <c r="Z25" s="59">
        <f t="shared" si="0"/>
        <v>0</v>
      </c>
      <c r="AA25" s="59">
        <f t="shared" si="0"/>
        <v>0</v>
      </c>
      <c r="AB25" s="59">
        <f t="shared" si="0"/>
        <v>0</v>
      </c>
      <c r="AC25" s="59">
        <f t="shared" si="0"/>
        <v>0</v>
      </c>
      <c r="AD25" s="59">
        <f t="shared" si="0"/>
        <v>0</v>
      </c>
      <c r="AE25" s="102">
        <f t="shared" si="0"/>
        <v>0</v>
      </c>
      <c r="AF25" s="102">
        <f t="shared" si="0"/>
        <v>0</v>
      </c>
      <c r="AG25" s="59">
        <f>AG26+AG27</f>
        <v>0.3</v>
      </c>
      <c r="AH25" s="59">
        <f>AH26+AH27</f>
        <v>0</v>
      </c>
      <c r="AI25" s="59">
        <f t="shared" si="0"/>
        <v>0</v>
      </c>
      <c r="AJ25" s="59">
        <f t="shared" si="0"/>
        <v>0</v>
      </c>
      <c r="AK25" s="59">
        <f t="shared" si="0"/>
        <v>0</v>
      </c>
      <c r="AL25" s="102">
        <f t="shared" si="0"/>
        <v>0</v>
      </c>
      <c r="AM25" s="102">
        <f t="shared" si="0"/>
        <v>0</v>
      </c>
      <c r="AN25" s="59">
        <f t="shared" si="0"/>
        <v>0</v>
      </c>
      <c r="AO25" s="102">
        <f t="shared" si="0"/>
        <v>0</v>
      </c>
      <c r="AP25" s="59">
        <f t="shared" si="0"/>
        <v>0</v>
      </c>
      <c r="AQ25" s="59">
        <f t="shared" si="0"/>
        <v>0</v>
      </c>
      <c r="AR25" s="59">
        <f t="shared" si="0"/>
        <v>0</v>
      </c>
      <c r="AS25" s="59">
        <f t="shared" si="0"/>
        <v>0</v>
      </c>
      <c r="AT25" s="102">
        <f t="shared" si="0"/>
        <v>0</v>
      </c>
      <c r="AU25" s="59">
        <f t="shared" si="0"/>
        <v>0</v>
      </c>
      <c r="AV25" s="59">
        <f t="shared" si="0"/>
        <v>0</v>
      </c>
      <c r="AW25" s="59">
        <f t="shared" si="0"/>
        <v>0</v>
      </c>
      <c r="AX25" s="59">
        <f t="shared" si="0"/>
        <v>0</v>
      </c>
      <c r="AY25" s="59">
        <f t="shared" si="0"/>
        <v>0</v>
      </c>
      <c r="AZ25" s="59">
        <f t="shared" si="0"/>
        <v>0</v>
      </c>
      <c r="BA25" s="102">
        <f t="shared" si="0"/>
        <v>0</v>
      </c>
      <c r="BB25" s="59">
        <f t="shared" si="0"/>
        <v>0</v>
      </c>
      <c r="BC25" s="59">
        <f t="shared" si="0"/>
        <v>0</v>
      </c>
      <c r="BD25" s="59">
        <f t="shared" si="0"/>
        <v>0</v>
      </c>
      <c r="BE25" s="59">
        <f t="shared" si="0"/>
        <v>0</v>
      </c>
      <c r="BF25" s="59">
        <f t="shared" si="0"/>
        <v>0</v>
      </c>
      <c r="BG25" s="102">
        <f t="shared" si="0"/>
        <v>0</v>
      </c>
      <c r="BH25" s="59">
        <f t="shared" si="0"/>
        <v>0</v>
      </c>
      <c r="BI25" s="59">
        <f t="shared" si="0"/>
        <v>0</v>
      </c>
      <c r="BJ25" s="59">
        <f t="shared" si="0"/>
        <v>0</v>
      </c>
      <c r="BK25" s="59">
        <f t="shared" si="0"/>
        <v>0</v>
      </c>
      <c r="BL25" s="59">
        <f t="shared" si="0"/>
        <v>0</v>
      </c>
      <c r="BM25" s="59">
        <f t="shared" si="0"/>
        <v>0</v>
      </c>
      <c r="BN25" s="102">
        <f t="shared" si="0"/>
        <v>0</v>
      </c>
      <c r="BO25" s="102">
        <f t="shared" si="0"/>
        <v>0</v>
      </c>
      <c r="BP25" s="59">
        <f t="shared" si="0"/>
        <v>0</v>
      </c>
      <c r="BQ25" s="59">
        <f t="shared" si="0"/>
        <v>0</v>
      </c>
      <c r="BR25" s="59">
        <f t="shared" si="0"/>
        <v>0</v>
      </c>
      <c r="BS25" s="59">
        <f t="shared" ref="BS25:CA25" si="1">BS26+BS27</f>
        <v>0</v>
      </c>
      <c r="BT25" s="59">
        <f t="shared" si="1"/>
        <v>0</v>
      </c>
      <c r="BU25" s="102">
        <f t="shared" si="1"/>
        <v>0</v>
      </c>
      <c r="BV25" s="102">
        <f t="shared" si="1"/>
        <v>0</v>
      </c>
      <c r="BW25" s="59">
        <f t="shared" si="1"/>
        <v>0</v>
      </c>
      <c r="BX25" s="59">
        <f t="shared" si="1"/>
        <v>0</v>
      </c>
      <c r="BY25" s="59">
        <f t="shared" si="1"/>
        <v>0</v>
      </c>
      <c r="BZ25" s="59">
        <f t="shared" si="1"/>
        <v>0</v>
      </c>
      <c r="CA25" s="59">
        <f t="shared" si="1"/>
        <v>0</v>
      </c>
      <c r="CB25" s="102"/>
      <c r="CC25" s="102"/>
      <c r="CD25" s="63"/>
    </row>
    <row r="26" spans="1:82" s="7" customFormat="1" x14ac:dyDescent="0.2">
      <c r="A26" s="109" t="s">
        <v>784</v>
      </c>
      <c r="B26" s="195" t="str">
        <f>'10'!B28</f>
        <v>ТП-39,Замена трансформаторов 250кВА на 400кВА-2шт.</v>
      </c>
      <c r="C26" s="196" t="str">
        <f>'10'!C28</f>
        <v>L_YUEK_007</v>
      </c>
      <c r="D26" s="30"/>
      <c r="E26" s="60">
        <f>L26+S26+Z26+AG26</f>
        <v>0.3</v>
      </c>
      <c r="F26" s="102"/>
      <c r="G26" s="60">
        <f t="shared" ref="G26:I27" si="2">N26+U26+AB26+AI26</f>
        <v>0</v>
      </c>
      <c r="H26" s="60">
        <f t="shared" si="2"/>
        <v>0</v>
      </c>
      <c r="I26" s="60">
        <f t="shared" si="2"/>
        <v>0</v>
      </c>
      <c r="J26" s="102"/>
      <c r="K26" s="102"/>
      <c r="L26" s="60"/>
      <c r="M26" s="60"/>
      <c r="N26" s="60">
        <f>'13'!P24</f>
        <v>0</v>
      </c>
      <c r="O26" s="102"/>
      <c r="P26" s="60"/>
      <c r="Q26" s="102"/>
      <c r="R26" s="102"/>
      <c r="S26" s="69"/>
      <c r="T26" s="69"/>
      <c r="U26" s="60">
        <f>'13'!W24</f>
        <v>0</v>
      </c>
      <c r="V26" s="69"/>
      <c r="W26" s="60"/>
      <c r="X26" s="102"/>
      <c r="Y26" s="102"/>
      <c r="Z26" s="102"/>
      <c r="AA26" s="102"/>
      <c r="AB26" s="60">
        <f>'13'!AD24</f>
        <v>0</v>
      </c>
      <c r="AC26" s="69"/>
      <c r="AD26" s="60"/>
      <c r="AE26" s="102"/>
      <c r="AF26" s="102"/>
      <c r="AG26" s="60" t="str">
        <f>'13'!AI24</f>
        <v>0,3</v>
      </c>
      <c r="AH26" s="60"/>
      <c r="AI26" s="60">
        <f>'13'!AK24</f>
        <v>0</v>
      </c>
      <c r="AJ26" s="103"/>
      <c r="AK26" s="60">
        <f>'13'!AK24</f>
        <v>0</v>
      </c>
      <c r="AL26" s="102"/>
      <c r="AM26" s="102"/>
      <c r="AN26" s="60">
        <f>AS26+AX26+BC26+BH26</f>
        <v>0</v>
      </c>
      <c r="AO26" s="102"/>
      <c r="AP26" s="60">
        <f t="shared" ref="AP26:AP27" si="3">AW26+BD26+BK26+BR26</f>
        <v>0</v>
      </c>
      <c r="AQ26" s="60">
        <f t="shared" ref="AQ26:AQ27" si="4">AX26+BE26+BL26+BS26</f>
        <v>0</v>
      </c>
      <c r="AR26" s="60">
        <f t="shared" ref="AR26:AR27" si="5">AY26+BF26+BM26+BT26</f>
        <v>0</v>
      </c>
      <c r="AS26" s="102"/>
      <c r="AT26" s="102"/>
      <c r="AU26" s="103">
        <f>'13'!AW24</f>
        <v>0</v>
      </c>
      <c r="AV26" s="103">
        <f>'13'!AX24</f>
        <v>0</v>
      </c>
      <c r="AW26" s="103">
        <f>'13'!AY24</f>
        <v>0</v>
      </c>
      <c r="AX26" s="103">
        <f>'13'!AZ24</f>
        <v>0</v>
      </c>
      <c r="AY26" s="103">
        <f>'13'!BA24</f>
        <v>0</v>
      </c>
      <c r="AZ26" s="102"/>
      <c r="BA26" s="102"/>
      <c r="BB26" s="102"/>
      <c r="BC26" s="102"/>
      <c r="BD26" s="102"/>
      <c r="BE26" s="102"/>
      <c r="BF26" s="102"/>
      <c r="BG26" s="102"/>
      <c r="BH26" s="102"/>
      <c r="BI26" s="103">
        <f>'13'!BK24</f>
        <v>0</v>
      </c>
      <c r="BJ26" s="103"/>
      <c r="BK26" s="103">
        <f>'13'!BM24</f>
        <v>0</v>
      </c>
      <c r="BL26" s="103">
        <f>'13'!BL24</f>
        <v>0</v>
      </c>
      <c r="BM26" s="103">
        <f>'13'!BM24</f>
        <v>0</v>
      </c>
      <c r="BN26" s="102"/>
      <c r="BO26" s="102"/>
      <c r="BP26" s="60">
        <f>'13'!BR24</f>
        <v>0</v>
      </c>
      <c r="BQ26" s="60"/>
      <c r="BR26" s="94"/>
      <c r="BS26" s="94"/>
      <c r="BT26" s="60"/>
      <c r="BU26" s="102"/>
      <c r="BV26" s="102"/>
      <c r="BW26" s="60">
        <f t="shared" ref="BW26" si="6">BI26-Z26</f>
        <v>0</v>
      </c>
      <c r="BX26" s="60">
        <f t="shared" ref="BX26:BX27" si="7">BJ26-AA26</f>
        <v>0</v>
      </c>
      <c r="BY26" s="60">
        <f t="shared" ref="BY26:BY27" si="8">BK26-AB26</f>
        <v>0</v>
      </c>
      <c r="BZ26" s="60">
        <f t="shared" ref="BZ26:BZ27" si="9">BL26-AC26</f>
        <v>0</v>
      </c>
      <c r="CA26" s="60">
        <f t="shared" ref="CA26:CA27" si="10">BM26-AD26</f>
        <v>0</v>
      </c>
      <c r="CB26" s="102"/>
      <c r="CC26" s="102"/>
      <c r="CD26" s="119"/>
    </row>
    <row r="27" spans="1:82" s="7" customFormat="1" ht="78.75" x14ac:dyDescent="0.2">
      <c r="A27" s="109" t="s">
        <v>785</v>
      </c>
      <c r="B27" s="195" t="str">
        <f>'10'!B29</f>
        <v xml:space="preserve">Создание автоматизированных информационно-измерительных систем учета электрической энергии(мощности) и передачи показаний приборов учета, находящихся в зоне обслуживания филиала ЗАО "ЮЭК". 
</v>
      </c>
      <c r="C27" s="196" t="str">
        <f>'10'!C29</f>
        <v>L_YUEK_008</v>
      </c>
      <c r="D27" s="30"/>
      <c r="E27" s="60">
        <f>L27+S27+Z27+AG27</f>
        <v>0</v>
      </c>
      <c r="F27" s="102"/>
      <c r="G27" s="60">
        <f t="shared" si="2"/>
        <v>0</v>
      </c>
      <c r="H27" s="60">
        <f t="shared" si="2"/>
        <v>0</v>
      </c>
      <c r="I27" s="60">
        <f t="shared" si="2"/>
        <v>0</v>
      </c>
      <c r="J27" s="102"/>
      <c r="K27" s="102"/>
      <c r="L27" s="60"/>
      <c r="M27" s="60"/>
      <c r="N27" s="60">
        <f>'13'!P25</f>
        <v>0</v>
      </c>
      <c r="O27" s="102"/>
      <c r="P27" s="60"/>
      <c r="Q27" s="102"/>
      <c r="R27" s="102"/>
      <c r="S27" s="69"/>
      <c r="T27" s="69"/>
      <c r="U27" s="60">
        <f>'13'!W25</f>
        <v>0</v>
      </c>
      <c r="V27" s="69"/>
      <c r="W27" s="69"/>
      <c r="X27" s="102"/>
      <c r="Y27" s="102"/>
      <c r="Z27" s="102"/>
      <c r="AA27" s="102"/>
      <c r="AB27" s="60">
        <f>'13'!AD25</f>
        <v>0</v>
      </c>
      <c r="AC27" s="102"/>
      <c r="AD27" s="60"/>
      <c r="AE27" s="102"/>
      <c r="AF27" s="102"/>
      <c r="AG27" s="60">
        <f>'13'!AI25</f>
        <v>0</v>
      </c>
      <c r="AH27" s="60"/>
      <c r="AI27" s="60">
        <f>'13'!AK25</f>
        <v>0</v>
      </c>
      <c r="AJ27" s="103"/>
      <c r="AK27" s="60">
        <f>'13'!AK25</f>
        <v>0</v>
      </c>
      <c r="AL27" s="102"/>
      <c r="AM27" s="102"/>
      <c r="AN27" s="60">
        <f>AS27+AX27+BC27+BH27</f>
        <v>0</v>
      </c>
      <c r="AO27" s="102"/>
      <c r="AP27" s="60">
        <f t="shared" si="3"/>
        <v>0</v>
      </c>
      <c r="AQ27" s="60">
        <f t="shared" si="4"/>
        <v>0</v>
      </c>
      <c r="AR27" s="60">
        <f t="shared" si="5"/>
        <v>0</v>
      </c>
      <c r="AS27" s="102"/>
      <c r="AT27" s="102"/>
      <c r="AU27" s="103">
        <f>'13'!AW25</f>
        <v>0</v>
      </c>
      <c r="AV27" s="103">
        <f>'13'!AX25</f>
        <v>0</v>
      </c>
      <c r="AW27" s="103">
        <f>'13'!AY25</f>
        <v>0</v>
      </c>
      <c r="AX27" s="103">
        <f>'13'!AZ25</f>
        <v>0</v>
      </c>
      <c r="AY27" s="103">
        <f>'13'!BA25</f>
        <v>0</v>
      </c>
      <c r="AZ27" s="102"/>
      <c r="BA27" s="102"/>
      <c r="BB27" s="102"/>
      <c r="BC27" s="102"/>
      <c r="BD27" s="102"/>
      <c r="BE27" s="69"/>
      <c r="BF27" s="102"/>
      <c r="BG27" s="102"/>
      <c r="BH27" s="102"/>
      <c r="BI27" s="103">
        <f>'13'!BK25</f>
        <v>0</v>
      </c>
      <c r="BJ27" s="103"/>
      <c r="BK27" s="103">
        <f>'13'!BM25</f>
        <v>0</v>
      </c>
      <c r="BL27" s="103">
        <f>'13'!BL25</f>
        <v>0</v>
      </c>
      <c r="BM27" s="103">
        <f>'13'!BM25</f>
        <v>0</v>
      </c>
      <c r="BN27" s="102"/>
      <c r="BO27" s="102"/>
      <c r="BP27" s="60">
        <f>'13'!BR25</f>
        <v>0</v>
      </c>
      <c r="BQ27" s="60"/>
      <c r="BR27" s="94"/>
      <c r="BS27" s="94"/>
      <c r="BT27" s="60"/>
      <c r="BU27" s="102"/>
      <c r="BV27" s="102"/>
      <c r="BW27" s="60">
        <f t="shared" ref="BW27" si="11">BI27-Z27</f>
        <v>0</v>
      </c>
      <c r="BX27" s="60">
        <f t="shared" si="7"/>
        <v>0</v>
      </c>
      <c r="BY27" s="60">
        <f t="shared" si="8"/>
        <v>0</v>
      </c>
      <c r="BZ27" s="60">
        <f t="shared" si="9"/>
        <v>0</v>
      </c>
      <c r="CA27" s="60">
        <f t="shared" si="10"/>
        <v>0</v>
      </c>
      <c r="CB27" s="102"/>
      <c r="CC27" s="102"/>
      <c r="CD27" s="119"/>
    </row>
    <row r="28" spans="1:82" s="70" customFormat="1" ht="18.75" x14ac:dyDescent="0.3">
      <c r="B28" s="37" t="str">
        <f>'10'!B31</f>
        <v>И.о. начальника ПТО ЗАО "Южная Энергетическая Компания"</v>
      </c>
      <c r="C28" s="37"/>
      <c r="D28" s="37"/>
      <c r="E28" s="37"/>
      <c r="F28" s="92"/>
      <c r="G28" s="37"/>
      <c r="H28" s="37"/>
      <c r="I28" s="37"/>
      <c r="J28" s="37"/>
      <c r="K28" s="37" t="str">
        <f>'10'!K31</f>
        <v>И.Е. Глухов</v>
      </c>
      <c r="L28" s="37"/>
      <c r="M28" s="37"/>
      <c r="N28" s="37"/>
      <c r="BR28" s="152"/>
      <c r="BS28" s="152"/>
    </row>
    <row r="29" spans="1:82" ht="12.75" customHeight="1" x14ac:dyDescent="0.25"/>
    <row r="30" spans="1:82" s="7" customFormat="1" ht="11.25" x14ac:dyDescent="0.2">
      <c r="A30" s="7" t="s">
        <v>154</v>
      </c>
      <c r="BR30" s="157"/>
      <c r="BS30" s="157"/>
    </row>
    <row r="31" spans="1:82" s="7" customFormat="1" ht="11.25" x14ac:dyDescent="0.2">
      <c r="A31" s="7" t="s">
        <v>155</v>
      </c>
      <c r="BR31" s="157"/>
      <c r="BS31" s="157"/>
    </row>
  </sheetData>
  <mergeCells count="37">
    <mergeCell ref="BW20:CC22"/>
    <mergeCell ref="CD20:CD23"/>
    <mergeCell ref="A8:AK8"/>
    <mergeCell ref="L9:M9"/>
    <mergeCell ref="AL22:AM22"/>
    <mergeCell ref="AN22:AT22"/>
    <mergeCell ref="AU22:BA22"/>
    <mergeCell ref="BB22:BH22"/>
    <mergeCell ref="A20:A23"/>
    <mergeCell ref="B20:B23"/>
    <mergeCell ref="C20:C23"/>
    <mergeCell ref="D20:D23"/>
    <mergeCell ref="E20:AK20"/>
    <mergeCell ref="O16:AB16"/>
    <mergeCell ref="O17:AB17"/>
    <mergeCell ref="N9:O9"/>
    <mergeCell ref="AH2:AK2"/>
    <mergeCell ref="E21:AK21"/>
    <mergeCell ref="AL21:AM21"/>
    <mergeCell ref="AN21:BV21"/>
    <mergeCell ref="E22:K22"/>
    <mergeCell ref="L22:R22"/>
    <mergeCell ref="S22:Y22"/>
    <mergeCell ref="Z22:AF22"/>
    <mergeCell ref="AG22:AK22"/>
    <mergeCell ref="BI22:BO22"/>
    <mergeCell ref="BP22:BV22"/>
    <mergeCell ref="AL20:BV20"/>
    <mergeCell ref="P9:Q9"/>
    <mergeCell ref="L11:Z11"/>
    <mergeCell ref="L12:Z12"/>
    <mergeCell ref="P14:Q14"/>
    <mergeCell ref="AG7:AK7"/>
    <mergeCell ref="AG3:AK3"/>
    <mergeCell ref="AG4:AK4"/>
    <mergeCell ref="AG5:AK5"/>
    <mergeCell ref="AG6:AK6"/>
  </mergeCells>
  <pageMargins left="0.39370078740157483" right="0.39370078740157483" top="0.78740157480314965" bottom="0.39370078740157483" header="0.19685039370078741" footer="0.19685039370078741"/>
  <pageSetup paperSize="8" scale="60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7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41"/>
  <sheetViews>
    <sheetView view="pageBreakPreview" topLeftCell="A4" zoomScale="145" zoomScaleSheetLayoutView="145" workbookViewId="0">
      <selection activeCell="B31" sqref="B31"/>
    </sheetView>
  </sheetViews>
  <sheetFormatPr defaultRowHeight="15.75" x14ac:dyDescent="0.25"/>
  <cols>
    <col min="1" max="1" width="3.85546875" style="5" customWidth="1"/>
    <col min="2" max="2" width="37.5703125" style="5" customWidth="1"/>
    <col min="3" max="4" width="8.5703125" style="5" customWidth="1"/>
    <col min="5" max="5" width="5.5703125" style="5" customWidth="1"/>
    <col min="6" max="6" width="6.42578125" style="5" customWidth="1"/>
    <col min="7" max="7" width="5.28515625" style="5" customWidth="1"/>
    <col min="8" max="8" width="6.5703125" style="5" customWidth="1"/>
    <col min="9" max="9" width="2.7109375" style="5" customWidth="1"/>
    <col min="10" max="10" width="4.85546875" style="5" customWidth="1"/>
    <col min="11" max="11" width="2.7109375" style="5" customWidth="1"/>
    <col min="12" max="12" width="4.42578125" style="5" customWidth="1"/>
    <col min="13" max="14" width="2.7109375" style="5" customWidth="1"/>
    <col min="15" max="15" width="4.42578125" style="5" customWidth="1"/>
    <col min="16" max="16" width="2.7109375" style="5" customWidth="1"/>
    <col min="17" max="17" width="4.42578125" style="5" customWidth="1"/>
    <col min="18" max="19" width="2.7109375" style="5" customWidth="1"/>
    <col min="20" max="20" width="4.7109375" style="5" customWidth="1"/>
    <col min="21" max="21" width="2.7109375" style="5" customWidth="1"/>
    <col min="22" max="22" width="4.7109375" style="5" customWidth="1"/>
    <col min="23" max="24" width="2.7109375" style="5" customWidth="1"/>
    <col min="25" max="25" width="5.28515625" style="5" customWidth="1"/>
    <col min="26" max="26" width="2.7109375" style="5" customWidth="1"/>
    <col min="27" max="27" width="5.5703125" style="5" customWidth="1"/>
    <col min="28" max="29" width="2.7109375" style="5" customWidth="1"/>
    <col min="30" max="30" width="5" style="5" customWidth="1"/>
    <col min="31" max="31" width="5.5703125" style="5" customWidth="1"/>
    <col min="32" max="32" width="5.42578125" style="5" customWidth="1"/>
    <col min="33" max="34" width="2.7109375" style="5" customWidth="1"/>
    <col min="35" max="35" width="5.28515625" style="5" customWidth="1"/>
    <col min="36" max="36" width="2.7109375" style="5" customWidth="1"/>
    <col min="37" max="37" width="5.140625" style="5" customWidth="1"/>
    <col min="38" max="39" width="2.7109375" style="5" customWidth="1"/>
    <col min="40" max="40" width="5.28515625" style="5" customWidth="1"/>
    <col min="41" max="41" width="2.7109375" style="5" customWidth="1"/>
    <col min="42" max="42" width="5.140625" style="5" customWidth="1"/>
    <col min="43" max="44" width="2.7109375" style="5" customWidth="1"/>
    <col min="45" max="45" width="4.85546875" style="5" customWidth="1"/>
    <col min="46" max="46" width="2.7109375" style="5" customWidth="1"/>
    <col min="47" max="47" width="5.5703125" style="5" customWidth="1"/>
    <col min="48" max="49" width="2.7109375" style="5" customWidth="1"/>
    <col min="50" max="50" width="5.7109375" style="5" customWidth="1"/>
    <col min="51" max="51" width="3" style="5" customWidth="1"/>
    <col min="52" max="52" width="5.5703125" style="5" customWidth="1"/>
    <col min="53" max="54" width="2.7109375" style="5" customWidth="1"/>
    <col min="55" max="55" width="4.5703125" style="5" customWidth="1"/>
    <col min="56" max="56" width="2.7109375" style="5" customWidth="1"/>
    <col min="57" max="57" width="6.42578125" style="5" customWidth="1"/>
    <col min="58" max="59" width="2.7109375" style="5" customWidth="1"/>
    <col min="60" max="60" width="7.5703125" style="5" customWidth="1"/>
    <col min="61" max="256" width="9.140625" style="5"/>
    <col min="257" max="257" width="5.7109375" style="5" customWidth="1"/>
    <col min="258" max="258" width="20.140625" style="5" customWidth="1"/>
    <col min="259" max="260" width="8.5703125" style="5" customWidth="1"/>
    <col min="261" max="315" width="2.7109375" style="5" customWidth="1"/>
    <col min="316" max="316" width="7.5703125" style="5" customWidth="1"/>
    <col min="317" max="512" width="9.140625" style="5"/>
    <col min="513" max="513" width="5.7109375" style="5" customWidth="1"/>
    <col min="514" max="514" width="20.140625" style="5" customWidth="1"/>
    <col min="515" max="516" width="8.5703125" style="5" customWidth="1"/>
    <col min="517" max="571" width="2.7109375" style="5" customWidth="1"/>
    <col min="572" max="572" width="7.5703125" style="5" customWidth="1"/>
    <col min="573" max="768" width="9.140625" style="5"/>
    <col min="769" max="769" width="5.7109375" style="5" customWidth="1"/>
    <col min="770" max="770" width="20.140625" style="5" customWidth="1"/>
    <col min="771" max="772" width="8.5703125" style="5" customWidth="1"/>
    <col min="773" max="827" width="2.7109375" style="5" customWidth="1"/>
    <col min="828" max="828" width="7.5703125" style="5" customWidth="1"/>
    <col min="829" max="1024" width="9.140625" style="5"/>
    <col min="1025" max="1025" width="5.7109375" style="5" customWidth="1"/>
    <col min="1026" max="1026" width="20.140625" style="5" customWidth="1"/>
    <col min="1027" max="1028" width="8.5703125" style="5" customWidth="1"/>
    <col min="1029" max="1083" width="2.7109375" style="5" customWidth="1"/>
    <col min="1084" max="1084" width="7.5703125" style="5" customWidth="1"/>
    <col min="1085" max="1280" width="9.140625" style="5"/>
    <col min="1281" max="1281" width="5.7109375" style="5" customWidth="1"/>
    <col min="1282" max="1282" width="20.140625" style="5" customWidth="1"/>
    <col min="1283" max="1284" width="8.5703125" style="5" customWidth="1"/>
    <col min="1285" max="1339" width="2.7109375" style="5" customWidth="1"/>
    <col min="1340" max="1340" width="7.5703125" style="5" customWidth="1"/>
    <col min="1341" max="1536" width="9.140625" style="5"/>
    <col min="1537" max="1537" width="5.7109375" style="5" customWidth="1"/>
    <col min="1538" max="1538" width="20.140625" style="5" customWidth="1"/>
    <col min="1539" max="1540" width="8.5703125" style="5" customWidth="1"/>
    <col min="1541" max="1595" width="2.7109375" style="5" customWidth="1"/>
    <col min="1596" max="1596" width="7.5703125" style="5" customWidth="1"/>
    <col min="1597" max="1792" width="9.140625" style="5"/>
    <col min="1793" max="1793" width="5.7109375" style="5" customWidth="1"/>
    <col min="1794" max="1794" width="20.140625" style="5" customWidth="1"/>
    <col min="1795" max="1796" width="8.5703125" style="5" customWidth="1"/>
    <col min="1797" max="1851" width="2.7109375" style="5" customWidth="1"/>
    <col min="1852" max="1852" width="7.5703125" style="5" customWidth="1"/>
    <col min="1853" max="2048" width="9.140625" style="5"/>
    <col min="2049" max="2049" width="5.7109375" style="5" customWidth="1"/>
    <col min="2050" max="2050" width="20.140625" style="5" customWidth="1"/>
    <col min="2051" max="2052" width="8.5703125" style="5" customWidth="1"/>
    <col min="2053" max="2107" width="2.7109375" style="5" customWidth="1"/>
    <col min="2108" max="2108" width="7.5703125" style="5" customWidth="1"/>
    <col min="2109" max="2304" width="9.140625" style="5"/>
    <col min="2305" max="2305" width="5.7109375" style="5" customWidth="1"/>
    <col min="2306" max="2306" width="20.140625" style="5" customWidth="1"/>
    <col min="2307" max="2308" width="8.5703125" style="5" customWidth="1"/>
    <col min="2309" max="2363" width="2.7109375" style="5" customWidth="1"/>
    <col min="2364" max="2364" width="7.5703125" style="5" customWidth="1"/>
    <col min="2365" max="2560" width="9.140625" style="5"/>
    <col min="2561" max="2561" width="5.7109375" style="5" customWidth="1"/>
    <col min="2562" max="2562" width="20.140625" style="5" customWidth="1"/>
    <col min="2563" max="2564" width="8.5703125" style="5" customWidth="1"/>
    <col min="2565" max="2619" width="2.7109375" style="5" customWidth="1"/>
    <col min="2620" max="2620" width="7.5703125" style="5" customWidth="1"/>
    <col min="2621" max="2816" width="9.140625" style="5"/>
    <col min="2817" max="2817" width="5.7109375" style="5" customWidth="1"/>
    <col min="2818" max="2818" width="20.140625" style="5" customWidth="1"/>
    <col min="2819" max="2820" width="8.5703125" style="5" customWidth="1"/>
    <col min="2821" max="2875" width="2.7109375" style="5" customWidth="1"/>
    <col min="2876" max="2876" width="7.5703125" style="5" customWidth="1"/>
    <col min="2877" max="3072" width="9.140625" style="5"/>
    <col min="3073" max="3073" width="5.7109375" style="5" customWidth="1"/>
    <col min="3074" max="3074" width="20.140625" style="5" customWidth="1"/>
    <col min="3075" max="3076" width="8.5703125" style="5" customWidth="1"/>
    <col min="3077" max="3131" width="2.7109375" style="5" customWidth="1"/>
    <col min="3132" max="3132" width="7.5703125" style="5" customWidth="1"/>
    <col min="3133" max="3328" width="9.140625" style="5"/>
    <col min="3329" max="3329" width="5.7109375" style="5" customWidth="1"/>
    <col min="3330" max="3330" width="20.140625" style="5" customWidth="1"/>
    <col min="3331" max="3332" width="8.5703125" style="5" customWidth="1"/>
    <col min="3333" max="3387" width="2.7109375" style="5" customWidth="1"/>
    <col min="3388" max="3388" width="7.5703125" style="5" customWidth="1"/>
    <col min="3389" max="3584" width="9.140625" style="5"/>
    <col min="3585" max="3585" width="5.7109375" style="5" customWidth="1"/>
    <col min="3586" max="3586" width="20.140625" style="5" customWidth="1"/>
    <col min="3587" max="3588" width="8.5703125" style="5" customWidth="1"/>
    <col min="3589" max="3643" width="2.7109375" style="5" customWidth="1"/>
    <col min="3644" max="3644" width="7.5703125" style="5" customWidth="1"/>
    <col min="3645" max="3840" width="9.140625" style="5"/>
    <col min="3841" max="3841" width="5.7109375" style="5" customWidth="1"/>
    <col min="3842" max="3842" width="20.140625" style="5" customWidth="1"/>
    <col min="3843" max="3844" width="8.5703125" style="5" customWidth="1"/>
    <col min="3845" max="3899" width="2.7109375" style="5" customWidth="1"/>
    <col min="3900" max="3900" width="7.5703125" style="5" customWidth="1"/>
    <col min="3901" max="4096" width="9.140625" style="5"/>
    <col min="4097" max="4097" width="5.7109375" style="5" customWidth="1"/>
    <col min="4098" max="4098" width="20.140625" style="5" customWidth="1"/>
    <col min="4099" max="4100" width="8.5703125" style="5" customWidth="1"/>
    <col min="4101" max="4155" width="2.7109375" style="5" customWidth="1"/>
    <col min="4156" max="4156" width="7.5703125" style="5" customWidth="1"/>
    <col min="4157" max="4352" width="9.140625" style="5"/>
    <col min="4353" max="4353" width="5.7109375" style="5" customWidth="1"/>
    <col min="4354" max="4354" width="20.140625" style="5" customWidth="1"/>
    <col min="4355" max="4356" width="8.5703125" style="5" customWidth="1"/>
    <col min="4357" max="4411" width="2.7109375" style="5" customWidth="1"/>
    <col min="4412" max="4412" width="7.5703125" style="5" customWidth="1"/>
    <col min="4413" max="4608" width="9.140625" style="5"/>
    <col min="4609" max="4609" width="5.7109375" style="5" customWidth="1"/>
    <col min="4610" max="4610" width="20.140625" style="5" customWidth="1"/>
    <col min="4611" max="4612" width="8.5703125" style="5" customWidth="1"/>
    <col min="4613" max="4667" width="2.7109375" style="5" customWidth="1"/>
    <col min="4668" max="4668" width="7.5703125" style="5" customWidth="1"/>
    <col min="4669" max="4864" width="9.140625" style="5"/>
    <col min="4865" max="4865" width="5.7109375" style="5" customWidth="1"/>
    <col min="4866" max="4866" width="20.140625" style="5" customWidth="1"/>
    <col min="4867" max="4868" width="8.5703125" style="5" customWidth="1"/>
    <col min="4869" max="4923" width="2.7109375" style="5" customWidth="1"/>
    <col min="4924" max="4924" width="7.5703125" style="5" customWidth="1"/>
    <col min="4925" max="5120" width="9.140625" style="5"/>
    <col min="5121" max="5121" width="5.7109375" style="5" customWidth="1"/>
    <col min="5122" max="5122" width="20.140625" style="5" customWidth="1"/>
    <col min="5123" max="5124" width="8.5703125" style="5" customWidth="1"/>
    <col min="5125" max="5179" width="2.7109375" style="5" customWidth="1"/>
    <col min="5180" max="5180" width="7.5703125" style="5" customWidth="1"/>
    <col min="5181" max="5376" width="9.140625" style="5"/>
    <col min="5377" max="5377" width="5.7109375" style="5" customWidth="1"/>
    <col min="5378" max="5378" width="20.140625" style="5" customWidth="1"/>
    <col min="5379" max="5380" width="8.5703125" style="5" customWidth="1"/>
    <col min="5381" max="5435" width="2.7109375" style="5" customWidth="1"/>
    <col min="5436" max="5436" width="7.5703125" style="5" customWidth="1"/>
    <col min="5437" max="5632" width="9.140625" style="5"/>
    <col min="5633" max="5633" width="5.7109375" style="5" customWidth="1"/>
    <col min="5634" max="5634" width="20.140625" style="5" customWidth="1"/>
    <col min="5635" max="5636" width="8.5703125" style="5" customWidth="1"/>
    <col min="5637" max="5691" width="2.7109375" style="5" customWidth="1"/>
    <col min="5692" max="5692" width="7.5703125" style="5" customWidth="1"/>
    <col min="5693" max="5888" width="9.140625" style="5"/>
    <col min="5889" max="5889" width="5.7109375" style="5" customWidth="1"/>
    <col min="5890" max="5890" width="20.140625" style="5" customWidth="1"/>
    <col min="5891" max="5892" width="8.5703125" style="5" customWidth="1"/>
    <col min="5893" max="5947" width="2.7109375" style="5" customWidth="1"/>
    <col min="5948" max="5948" width="7.5703125" style="5" customWidth="1"/>
    <col min="5949" max="6144" width="9.140625" style="5"/>
    <col min="6145" max="6145" width="5.7109375" style="5" customWidth="1"/>
    <col min="6146" max="6146" width="20.140625" style="5" customWidth="1"/>
    <col min="6147" max="6148" width="8.5703125" style="5" customWidth="1"/>
    <col min="6149" max="6203" width="2.7109375" style="5" customWidth="1"/>
    <col min="6204" max="6204" width="7.5703125" style="5" customWidth="1"/>
    <col min="6205" max="6400" width="9.140625" style="5"/>
    <col min="6401" max="6401" width="5.7109375" style="5" customWidth="1"/>
    <col min="6402" max="6402" width="20.140625" style="5" customWidth="1"/>
    <col min="6403" max="6404" width="8.5703125" style="5" customWidth="1"/>
    <col min="6405" max="6459" width="2.7109375" style="5" customWidth="1"/>
    <col min="6460" max="6460" width="7.5703125" style="5" customWidth="1"/>
    <col min="6461" max="6656" width="9.140625" style="5"/>
    <col min="6657" max="6657" width="5.7109375" style="5" customWidth="1"/>
    <col min="6658" max="6658" width="20.140625" style="5" customWidth="1"/>
    <col min="6659" max="6660" width="8.5703125" style="5" customWidth="1"/>
    <col min="6661" max="6715" width="2.7109375" style="5" customWidth="1"/>
    <col min="6716" max="6716" width="7.5703125" style="5" customWidth="1"/>
    <col min="6717" max="6912" width="9.140625" style="5"/>
    <col min="6913" max="6913" width="5.7109375" style="5" customWidth="1"/>
    <col min="6914" max="6914" width="20.140625" style="5" customWidth="1"/>
    <col min="6915" max="6916" width="8.5703125" style="5" customWidth="1"/>
    <col min="6917" max="6971" width="2.7109375" style="5" customWidth="1"/>
    <col min="6972" max="6972" width="7.5703125" style="5" customWidth="1"/>
    <col min="6973" max="7168" width="9.140625" style="5"/>
    <col min="7169" max="7169" width="5.7109375" style="5" customWidth="1"/>
    <col min="7170" max="7170" width="20.140625" style="5" customWidth="1"/>
    <col min="7171" max="7172" width="8.5703125" style="5" customWidth="1"/>
    <col min="7173" max="7227" width="2.7109375" style="5" customWidth="1"/>
    <col min="7228" max="7228" width="7.5703125" style="5" customWidth="1"/>
    <col min="7229" max="7424" width="9.140625" style="5"/>
    <col min="7425" max="7425" width="5.7109375" style="5" customWidth="1"/>
    <col min="7426" max="7426" width="20.140625" style="5" customWidth="1"/>
    <col min="7427" max="7428" width="8.5703125" style="5" customWidth="1"/>
    <col min="7429" max="7483" width="2.7109375" style="5" customWidth="1"/>
    <col min="7484" max="7484" width="7.5703125" style="5" customWidth="1"/>
    <col min="7485" max="7680" width="9.140625" style="5"/>
    <col min="7681" max="7681" width="5.7109375" style="5" customWidth="1"/>
    <col min="7682" max="7682" width="20.140625" style="5" customWidth="1"/>
    <col min="7683" max="7684" width="8.5703125" style="5" customWidth="1"/>
    <col min="7685" max="7739" width="2.7109375" style="5" customWidth="1"/>
    <col min="7740" max="7740" width="7.5703125" style="5" customWidth="1"/>
    <col min="7741" max="7936" width="9.140625" style="5"/>
    <col min="7937" max="7937" width="5.7109375" style="5" customWidth="1"/>
    <col min="7938" max="7938" width="20.140625" style="5" customWidth="1"/>
    <col min="7939" max="7940" width="8.5703125" style="5" customWidth="1"/>
    <col min="7941" max="7995" width="2.7109375" style="5" customWidth="1"/>
    <col min="7996" max="7996" width="7.5703125" style="5" customWidth="1"/>
    <col min="7997" max="8192" width="9.140625" style="5"/>
    <col min="8193" max="8193" width="5.7109375" style="5" customWidth="1"/>
    <col min="8194" max="8194" width="20.140625" style="5" customWidth="1"/>
    <col min="8195" max="8196" width="8.5703125" style="5" customWidth="1"/>
    <col min="8197" max="8251" width="2.7109375" style="5" customWidth="1"/>
    <col min="8252" max="8252" width="7.5703125" style="5" customWidth="1"/>
    <col min="8253" max="8448" width="9.140625" style="5"/>
    <col min="8449" max="8449" width="5.7109375" style="5" customWidth="1"/>
    <col min="8450" max="8450" width="20.140625" style="5" customWidth="1"/>
    <col min="8451" max="8452" width="8.5703125" style="5" customWidth="1"/>
    <col min="8453" max="8507" width="2.7109375" style="5" customWidth="1"/>
    <col min="8508" max="8508" width="7.5703125" style="5" customWidth="1"/>
    <col min="8509" max="8704" width="9.140625" style="5"/>
    <col min="8705" max="8705" width="5.7109375" style="5" customWidth="1"/>
    <col min="8706" max="8706" width="20.140625" style="5" customWidth="1"/>
    <col min="8707" max="8708" width="8.5703125" style="5" customWidth="1"/>
    <col min="8709" max="8763" width="2.7109375" style="5" customWidth="1"/>
    <col min="8764" max="8764" width="7.5703125" style="5" customWidth="1"/>
    <col min="8765" max="8960" width="9.140625" style="5"/>
    <col min="8961" max="8961" width="5.7109375" style="5" customWidth="1"/>
    <col min="8962" max="8962" width="20.140625" style="5" customWidth="1"/>
    <col min="8963" max="8964" width="8.5703125" style="5" customWidth="1"/>
    <col min="8965" max="9019" width="2.7109375" style="5" customWidth="1"/>
    <col min="9020" max="9020" width="7.5703125" style="5" customWidth="1"/>
    <col min="9021" max="9216" width="9.140625" style="5"/>
    <col min="9217" max="9217" width="5.7109375" style="5" customWidth="1"/>
    <col min="9218" max="9218" width="20.140625" style="5" customWidth="1"/>
    <col min="9219" max="9220" width="8.5703125" style="5" customWidth="1"/>
    <col min="9221" max="9275" width="2.7109375" style="5" customWidth="1"/>
    <col min="9276" max="9276" width="7.5703125" style="5" customWidth="1"/>
    <col min="9277" max="9472" width="9.140625" style="5"/>
    <col min="9473" max="9473" width="5.7109375" style="5" customWidth="1"/>
    <col min="9474" max="9474" width="20.140625" style="5" customWidth="1"/>
    <col min="9475" max="9476" width="8.5703125" style="5" customWidth="1"/>
    <col min="9477" max="9531" width="2.7109375" style="5" customWidth="1"/>
    <col min="9532" max="9532" width="7.5703125" style="5" customWidth="1"/>
    <col min="9533" max="9728" width="9.140625" style="5"/>
    <col min="9729" max="9729" width="5.7109375" style="5" customWidth="1"/>
    <col min="9730" max="9730" width="20.140625" style="5" customWidth="1"/>
    <col min="9731" max="9732" width="8.5703125" style="5" customWidth="1"/>
    <col min="9733" max="9787" width="2.7109375" style="5" customWidth="1"/>
    <col min="9788" max="9788" width="7.5703125" style="5" customWidth="1"/>
    <col min="9789" max="9984" width="9.140625" style="5"/>
    <col min="9985" max="9985" width="5.7109375" style="5" customWidth="1"/>
    <col min="9986" max="9986" width="20.140625" style="5" customWidth="1"/>
    <col min="9987" max="9988" width="8.5703125" style="5" customWidth="1"/>
    <col min="9989" max="10043" width="2.7109375" style="5" customWidth="1"/>
    <col min="10044" max="10044" width="7.5703125" style="5" customWidth="1"/>
    <col min="10045" max="10240" width="9.140625" style="5"/>
    <col min="10241" max="10241" width="5.7109375" style="5" customWidth="1"/>
    <col min="10242" max="10242" width="20.140625" style="5" customWidth="1"/>
    <col min="10243" max="10244" width="8.5703125" style="5" customWidth="1"/>
    <col min="10245" max="10299" width="2.7109375" style="5" customWidth="1"/>
    <col min="10300" max="10300" width="7.5703125" style="5" customWidth="1"/>
    <col min="10301" max="10496" width="9.140625" style="5"/>
    <col min="10497" max="10497" width="5.7109375" style="5" customWidth="1"/>
    <col min="10498" max="10498" width="20.140625" style="5" customWidth="1"/>
    <col min="10499" max="10500" width="8.5703125" style="5" customWidth="1"/>
    <col min="10501" max="10555" width="2.7109375" style="5" customWidth="1"/>
    <col min="10556" max="10556" width="7.5703125" style="5" customWidth="1"/>
    <col min="10557" max="10752" width="9.140625" style="5"/>
    <col min="10753" max="10753" width="5.7109375" style="5" customWidth="1"/>
    <col min="10754" max="10754" width="20.140625" style="5" customWidth="1"/>
    <col min="10755" max="10756" width="8.5703125" style="5" customWidth="1"/>
    <col min="10757" max="10811" width="2.7109375" style="5" customWidth="1"/>
    <col min="10812" max="10812" width="7.5703125" style="5" customWidth="1"/>
    <col min="10813" max="11008" width="9.140625" style="5"/>
    <col min="11009" max="11009" width="5.7109375" style="5" customWidth="1"/>
    <col min="11010" max="11010" width="20.140625" style="5" customWidth="1"/>
    <col min="11011" max="11012" width="8.5703125" style="5" customWidth="1"/>
    <col min="11013" max="11067" width="2.7109375" style="5" customWidth="1"/>
    <col min="11068" max="11068" width="7.5703125" style="5" customWidth="1"/>
    <col min="11069" max="11264" width="9.140625" style="5"/>
    <col min="11265" max="11265" width="5.7109375" style="5" customWidth="1"/>
    <col min="11266" max="11266" width="20.140625" style="5" customWidth="1"/>
    <col min="11267" max="11268" width="8.5703125" style="5" customWidth="1"/>
    <col min="11269" max="11323" width="2.7109375" style="5" customWidth="1"/>
    <col min="11324" max="11324" width="7.5703125" style="5" customWidth="1"/>
    <col min="11325" max="11520" width="9.140625" style="5"/>
    <col min="11521" max="11521" width="5.7109375" style="5" customWidth="1"/>
    <col min="11522" max="11522" width="20.140625" style="5" customWidth="1"/>
    <col min="11523" max="11524" width="8.5703125" style="5" customWidth="1"/>
    <col min="11525" max="11579" width="2.7109375" style="5" customWidth="1"/>
    <col min="11580" max="11580" width="7.5703125" style="5" customWidth="1"/>
    <col min="11581" max="11776" width="9.140625" style="5"/>
    <col min="11777" max="11777" width="5.7109375" style="5" customWidth="1"/>
    <col min="11778" max="11778" width="20.140625" style="5" customWidth="1"/>
    <col min="11779" max="11780" width="8.5703125" style="5" customWidth="1"/>
    <col min="11781" max="11835" width="2.7109375" style="5" customWidth="1"/>
    <col min="11836" max="11836" width="7.5703125" style="5" customWidth="1"/>
    <col min="11837" max="12032" width="9.140625" style="5"/>
    <col min="12033" max="12033" width="5.7109375" style="5" customWidth="1"/>
    <col min="12034" max="12034" width="20.140625" style="5" customWidth="1"/>
    <col min="12035" max="12036" width="8.5703125" style="5" customWidth="1"/>
    <col min="12037" max="12091" width="2.7109375" style="5" customWidth="1"/>
    <col min="12092" max="12092" width="7.5703125" style="5" customWidth="1"/>
    <col min="12093" max="12288" width="9.140625" style="5"/>
    <col min="12289" max="12289" width="5.7109375" style="5" customWidth="1"/>
    <col min="12290" max="12290" width="20.140625" style="5" customWidth="1"/>
    <col min="12291" max="12292" width="8.5703125" style="5" customWidth="1"/>
    <col min="12293" max="12347" width="2.7109375" style="5" customWidth="1"/>
    <col min="12348" max="12348" width="7.5703125" style="5" customWidth="1"/>
    <col min="12349" max="12544" width="9.140625" style="5"/>
    <col min="12545" max="12545" width="5.7109375" style="5" customWidth="1"/>
    <col min="12546" max="12546" width="20.140625" style="5" customWidth="1"/>
    <col min="12547" max="12548" width="8.5703125" style="5" customWidth="1"/>
    <col min="12549" max="12603" width="2.7109375" style="5" customWidth="1"/>
    <col min="12604" max="12604" width="7.5703125" style="5" customWidth="1"/>
    <col min="12605" max="12800" width="9.140625" style="5"/>
    <col min="12801" max="12801" width="5.7109375" style="5" customWidth="1"/>
    <col min="12802" max="12802" width="20.140625" style="5" customWidth="1"/>
    <col min="12803" max="12804" width="8.5703125" style="5" customWidth="1"/>
    <col min="12805" max="12859" width="2.7109375" style="5" customWidth="1"/>
    <col min="12860" max="12860" width="7.5703125" style="5" customWidth="1"/>
    <col min="12861" max="13056" width="9.140625" style="5"/>
    <col min="13057" max="13057" width="5.7109375" style="5" customWidth="1"/>
    <col min="13058" max="13058" width="20.140625" style="5" customWidth="1"/>
    <col min="13059" max="13060" width="8.5703125" style="5" customWidth="1"/>
    <col min="13061" max="13115" width="2.7109375" style="5" customWidth="1"/>
    <col min="13116" max="13116" width="7.5703125" style="5" customWidth="1"/>
    <col min="13117" max="13312" width="9.140625" style="5"/>
    <col min="13313" max="13313" width="5.7109375" style="5" customWidth="1"/>
    <col min="13314" max="13314" width="20.140625" style="5" customWidth="1"/>
    <col min="13315" max="13316" width="8.5703125" style="5" customWidth="1"/>
    <col min="13317" max="13371" width="2.7109375" style="5" customWidth="1"/>
    <col min="13372" max="13372" width="7.5703125" style="5" customWidth="1"/>
    <col min="13373" max="13568" width="9.140625" style="5"/>
    <col min="13569" max="13569" width="5.7109375" style="5" customWidth="1"/>
    <col min="13570" max="13570" width="20.140625" style="5" customWidth="1"/>
    <col min="13571" max="13572" width="8.5703125" style="5" customWidth="1"/>
    <col min="13573" max="13627" width="2.7109375" style="5" customWidth="1"/>
    <col min="13628" max="13628" width="7.5703125" style="5" customWidth="1"/>
    <col min="13629" max="13824" width="9.140625" style="5"/>
    <col min="13825" max="13825" width="5.7109375" style="5" customWidth="1"/>
    <col min="13826" max="13826" width="20.140625" style="5" customWidth="1"/>
    <col min="13827" max="13828" width="8.5703125" style="5" customWidth="1"/>
    <col min="13829" max="13883" width="2.7109375" style="5" customWidth="1"/>
    <col min="13884" max="13884" width="7.5703125" style="5" customWidth="1"/>
    <col min="13885" max="14080" width="9.140625" style="5"/>
    <col min="14081" max="14081" width="5.7109375" style="5" customWidth="1"/>
    <col min="14082" max="14082" width="20.140625" style="5" customWidth="1"/>
    <col min="14083" max="14084" width="8.5703125" style="5" customWidth="1"/>
    <col min="14085" max="14139" width="2.7109375" style="5" customWidth="1"/>
    <col min="14140" max="14140" width="7.5703125" style="5" customWidth="1"/>
    <col min="14141" max="14336" width="9.140625" style="5"/>
    <col min="14337" max="14337" width="5.7109375" style="5" customWidth="1"/>
    <col min="14338" max="14338" width="20.140625" style="5" customWidth="1"/>
    <col min="14339" max="14340" width="8.5703125" style="5" customWidth="1"/>
    <col min="14341" max="14395" width="2.7109375" style="5" customWidth="1"/>
    <col min="14396" max="14396" width="7.5703125" style="5" customWidth="1"/>
    <col min="14397" max="14592" width="9.140625" style="5"/>
    <col min="14593" max="14593" width="5.7109375" style="5" customWidth="1"/>
    <col min="14594" max="14594" width="20.140625" style="5" customWidth="1"/>
    <col min="14595" max="14596" width="8.5703125" style="5" customWidth="1"/>
    <col min="14597" max="14651" width="2.7109375" style="5" customWidth="1"/>
    <col min="14652" max="14652" width="7.5703125" style="5" customWidth="1"/>
    <col min="14653" max="14848" width="9.140625" style="5"/>
    <col min="14849" max="14849" width="5.7109375" style="5" customWidth="1"/>
    <col min="14850" max="14850" width="20.140625" style="5" customWidth="1"/>
    <col min="14851" max="14852" width="8.5703125" style="5" customWidth="1"/>
    <col min="14853" max="14907" width="2.7109375" style="5" customWidth="1"/>
    <col min="14908" max="14908" width="7.5703125" style="5" customWidth="1"/>
    <col min="14909" max="15104" width="9.140625" style="5"/>
    <col min="15105" max="15105" width="5.7109375" style="5" customWidth="1"/>
    <col min="15106" max="15106" width="20.140625" style="5" customWidth="1"/>
    <col min="15107" max="15108" width="8.5703125" style="5" customWidth="1"/>
    <col min="15109" max="15163" width="2.7109375" style="5" customWidth="1"/>
    <col min="15164" max="15164" width="7.5703125" style="5" customWidth="1"/>
    <col min="15165" max="15360" width="9.140625" style="5"/>
    <col min="15361" max="15361" width="5.7109375" style="5" customWidth="1"/>
    <col min="15362" max="15362" width="20.140625" style="5" customWidth="1"/>
    <col min="15363" max="15364" width="8.5703125" style="5" customWidth="1"/>
    <col min="15365" max="15419" width="2.7109375" style="5" customWidth="1"/>
    <col min="15420" max="15420" width="7.5703125" style="5" customWidth="1"/>
    <col min="15421" max="15616" width="9.140625" style="5"/>
    <col min="15617" max="15617" width="5.7109375" style="5" customWidth="1"/>
    <col min="15618" max="15618" width="20.140625" style="5" customWidth="1"/>
    <col min="15619" max="15620" width="8.5703125" style="5" customWidth="1"/>
    <col min="15621" max="15675" width="2.7109375" style="5" customWidth="1"/>
    <col min="15676" max="15676" width="7.5703125" style="5" customWidth="1"/>
    <col min="15677" max="15872" width="9.140625" style="5"/>
    <col min="15873" max="15873" width="5.7109375" style="5" customWidth="1"/>
    <col min="15874" max="15874" width="20.140625" style="5" customWidth="1"/>
    <col min="15875" max="15876" width="8.5703125" style="5" customWidth="1"/>
    <col min="15877" max="15931" width="2.7109375" style="5" customWidth="1"/>
    <col min="15932" max="15932" width="7.5703125" style="5" customWidth="1"/>
    <col min="15933" max="16128" width="9.140625" style="5"/>
    <col min="16129" max="16129" width="5.7109375" style="5" customWidth="1"/>
    <col min="16130" max="16130" width="20.140625" style="5" customWidth="1"/>
    <col min="16131" max="16132" width="8.5703125" style="5" customWidth="1"/>
    <col min="16133" max="16187" width="2.7109375" style="5" customWidth="1"/>
    <col min="16188" max="16188" width="7.5703125" style="5" customWidth="1"/>
    <col min="16189" max="16384" width="9.140625" style="5"/>
  </cols>
  <sheetData>
    <row r="1" spans="1:60" s="21" customFormat="1" ht="10.5" x14ac:dyDescent="0.2">
      <c r="BH1" s="22" t="s">
        <v>156</v>
      </c>
    </row>
    <row r="2" spans="1:60" s="21" customFormat="1" ht="21" customHeight="1" x14ac:dyDescent="0.2">
      <c r="BD2" s="476" t="s">
        <v>1</v>
      </c>
      <c r="BE2" s="476"/>
      <c r="BF2" s="476"/>
      <c r="BG2" s="476"/>
      <c r="BH2" s="476"/>
    </row>
    <row r="3" spans="1:60" s="21" customFormat="1" ht="9.7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</row>
    <row r="4" spans="1:60" s="21" customFormat="1" ht="10.5" x14ac:dyDescent="0.2">
      <c r="Y4" s="22"/>
      <c r="Z4" s="53"/>
      <c r="AA4" s="53"/>
    </row>
    <row r="5" spans="1:60" s="21" customFormat="1" ht="10.5" x14ac:dyDescent="0.2">
      <c r="Y5" s="22"/>
      <c r="Z5" s="53"/>
      <c r="AA5" s="53"/>
    </row>
    <row r="6" spans="1:60" s="85" customFormat="1" ht="9.75" customHeight="1" x14ac:dyDescent="0.2">
      <c r="A6" s="494" t="s">
        <v>157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</row>
    <row r="7" spans="1:60" s="85" customFormat="1" ht="10.5" x14ac:dyDescent="0.2">
      <c r="U7" s="88" t="s">
        <v>790</v>
      </c>
      <c r="V7" s="495"/>
      <c r="W7" s="495"/>
      <c r="X7" s="494" t="s">
        <v>799</v>
      </c>
      <c r="Y7" s="494"/>
      <c r="Z7" s="495"/>
      <c r="AA7" s="495"/>
      <c r="AB7" s="85" t="s">
        <v>792</v>
      </c>
    </row>
    <row r="8" spans="1:60" s="74" customFormat="1" ht="9" customHeight="1" x14ac:dyDescent="0.25"/>
    <row r="9" spans="1:60" s="85" customFormat="1" ht="10.5" x14ac:dyDescent="0.2">
      <c r="U9" s="89" t="s">
        <v>800</v>
      </c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</row>
    <row r="10" spans="1:60" s="83" customFormat="1" ht="10.5" customHeight="1" x14ac:dyDescent="0.15">
      <c r="V10" s="497" t="s">
        <v>794</v>
      </c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</row>
    <row r="11" spans="1:60" s="74" customFormat="1" ht="9" customHeight="1" x14ac:dyDescent="0.25"/>
    <row r="12" spans="1:60" s="85" customFormat="1" ht="10.5" x14ac:dyDescent="0.2">
      <c r="Y12" s="88" t="s">
        <v>795</v>
      </c>
      <c r="Z12" s="495"/>
      <c r="AA12" s="495"/>
      <c r="AB12" s="85" t="s">
        <v>796</v>
      </c>
    </row>
    <row r="13" spans="1:60" s="74" customFormat="1" ht="9" customHeight="1" x14ac:dyDescent="0.25"/>
    <row r="14" spans="1:60" s="85" customFormat="1" ht="21.75" customHeight="1" x14ac:dyDescent="0.2">
      <c r="X14" s="88" t="s">
        <v>797</v>
      </c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  <c r="AN14" s="498"/>
      <c r="AO14" s="498"/>
    </row>
    <row r="15" spans="1:60" s="83" customFormat="1" ht="8.25" x14ac:dyDescent="0.15">
      <c r="Y15" s="497" t="s">
        <v>798</v>
      </c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</row>
    <row r="16" spans="1:60" s="85" customFormat="1" ht="9" customHeight="1" x14ac:dyDescent="0.2">
      <c r="E16" s="86"/>
      <c r="F16" s="86"/>
      <c r="G16" s="86"/>
      <c r="H16" s="86"/>
      <c r="I16" s="86"/>
    </row>
    <row r="17" spans="1:60" s="21" customFormat="1" ht="9" customHeight="1" x14ac:dyDescent="0.2">
      <c r="E17" s="24"/>
      <c r="F17" s="24"/>
      <c r="G17" s="24"/>
      <c r="H17" s="24"/>
      <c r="I17" s="24"/>
    </row>
    <row r="18" spans="1:60" s="23" customFormat="1" ht="15" customHeight="1" x14ac:dyDescent="0.15">
      <c r="A18" s="477" t="s">
        <v>3</v>
      </c>
      <c r="B18" s="477" t="s">
        <v>4</v>
      </c>
      <c r="C18" s="477" t="s">
        <v>5</v>
      </c>
      <c r="D18" s="477" t="s">
        <v>158</v>
      </c>
      <c r="E18" s="482" t="s">
        <v>812</v>
      </c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3"/>
      <c r="AW18" s="483"/>
      <c r="AX18" s="483"/>
      <c r="AY18" s="483"/>
      <c r="AZ18" s="483"/>
      <c r="BA18" s="483"/>
      <c r="BB18" s="484"/>
      <c r="BC18" s="485" t="s">
        <v>148</v>
      </c>
      <c r="BD18" s="486"/>
      <c r="BE18" s="486"/>
      <c r="BF18" s="486"/>
      <c r="BG18" s="487"/>
      <c r="BH18" s="477" t="s">
        <v>9</v>
      </c>
    </row>
    <row r="19" spans="1:60" s="23" customFormat="1" ht="15" customHeight="1" x14ac:dyDescent="0.15">
      <c r="A19" s="478"/>
      <c r="B19" s="478"/>
      <c r="C19" s="478"/>
      <c r="D19" s="478"/>
      <c r="E19" s="479" t="s">
        <v>17</v>
      </c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1"/>
      <c r="AD19" s="479" t="s">
        <v>18</v>
      </c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1"/>
      <c r="BC19" s="488"/>
      <c r="BD19" s="489"/>
      <c r="BE19" s="489"/>
      <c r="BF19" s="489"/>
      <c r="BG19" s="490"/>
      <c r="BH19" s="478"/>
    </row>
    <row r="20" spans="1:60" s="23" customFormat="1" ht="15" customHeight="1" x14ac:dyDescent="0.15">
      <c r="A20" s="478"/>
      <c r="B20" s="478"/>
      <c r="C20" s="478"/>
      <c r="D20" s="478"/>
      <c r="E20" s="479" t="s">
        <v>10</v>
      </c>
      <c r="F20" s="480"/>
      <c r="G20" s="480"/>
      <c r="H20" s="480"/>
      <c r="I20" s="481"/>
      <c r="J20" s="479" t="s">
        <v>11</v>
      </c>
      <c r="K20" s="480"/>
      <c r="L20" s="480"/>
      <c r="M20" s="480"/>
      <c r="N20" s="481"/>
      <c r="O20" s="479" t="s">
        <v>12</v>
      </c>
      <c r="P20" s="480"/>
      <c r="Q20" s="480"/>
      <c r="R20" s="480"/>
      <c r="S20" s="481"/>
      <c r="T20" s="479" t="s">
        <v>13</v>
      </c>
      <c r="U20" s="480"/>
      <c r="V20" s="480"/>
      <c r="W20" s="480"/>
      <c r="X20" s="481"/>
      <c r="Y20" s="479" t="s">
        <v>14</v>
      </c>
      <c r="Z20" s="480"/>
      <c r="AA20" s="480"/>
      <c r="AB20" s="480"/>
      <c r="AC20" s="481"/>
      <c r="AD20" s="479" t="s">
        <v>10</v>
      </c>
      <c r="AE20" s="480"/>
      <c r="AF20" s="480"/>
      <c r="AG20" s="480"/>
      <c r="AH20" s="481"/>
      <c r="AI20" s="479" t="s">
        <v>11</v>
      </c>
      <c r="AJ20" s="480"/>
      <c r="AK20" s="480"/>
      <c r="AL20" s="480"/>
      <c r="AM20" s="481"/>
      <c r="AN20" s="479" t="s">
        <v>12</v>
      </c>
      <c r="AO20" s="480"/>
      <c r="AP20" s="480"/>
      <c r="AQ20" s="480"/>
      <c r="AR20" s="481"/>
      <c r="AS20" s="479" t="s">
        <v>13</v>
      </c>
      <c r="AT20" s="480"/>
      <c r="AU20" s="480"/>
      <c r="AV20" s="480"/>
      <c r="AW20" s="481"/>
      <c r="AX20" s="479" t="s">
        <v>14</v>
      </c>
      <c r="AY20" s="480"/>
      <c r="AZ20" s="480"/>
      <c r="BA20" s="480"/>
      <c r="BB20" s="481"/>
      <c r="BC20" s="491"/>
      <c r="BD20" s="492"/>
      <c r="BE20" s="492"/>
      <c r="BF20" s="492"/>
      <c r="BG20" s="493"/>
      <c r="BH20" s="478"/>
    </row>
    <row r="21" spans="1:60" s="23" customFormat="1" ht="33" customHeight="1" x14ac:dyDescent="0.15">
      <c r="A21" s="478"/>
      <c r="B21" s="478"/>
      <c r="C21" s="478"/>
      <c r="D21" s="478"/>
      <c r="E21" s="31" t="s">
        <v>44</v>
      </c>
      <c r="F21" s="31" t="s">
        <v>45</v>
      </c>
      <c r="G21" s="31" t="s">
        <v>46</v>
      </c>
      <c r="H21" s="31" t="s">
        <v>47</v>
      </c>
      <c r="I21" s="31" t="s">
        <v>48</v>
      </c>
      <c r="J21" s="31" t="s">
        <v>44</v>
      </c>
      <c r="K21" s="31" t="s">
        <v>45</v>
      </c>
      <c r="L21" s="31" t="s">
        <v>46</v>
      </c>
      <c r="M21" s="31" t="s">
        <v>47</v>
      </c>
      <c r="N21" s="31" t="s">
        <v>48</v>
      </c>
      <c r="O21" s="31" t="s">
        <v>44</v>
      </c>
      <c r="P21" s="31" t="s">
        <v>45</v>
      </c>
      <c r="Q21" s="31" t="s">
        <v>46</v>
      </c>
      <c r="R21" s="31" t="s">
        <v>47</v>
      </c>
      <c r="S21" s="31" t="s">
        <v>48</v>
      </c>
      <c r="T21" s="31" t="s">
        <v>44</v>
      </c>
      <c r="U21" s="31" t="s">
        <v>45</v>
      </c>
      <c r="V21" s="31" t="s">
        <v>46</v>
      </c>
      <c r="W21" s="31" t="s">
        <v>47</v>
      </c>
      <c r="X21" s="31" t="s">
        <v>48</v>
      </c>
      <c r="Y21" s="31" t="s">
        <v>44</v>
      </c>
      <c r="Z21" s="31" t="s">
        <v>45</v>
      </c>
      <c r="AA21" s="31" t="s">
        <v>46</v>
      </c>
      <c r="AB21" s="31" t="s">
        <v>47</v>
      </c>
      <c r="AC21" s="31" t="s">
        <v>48</v>
      </c>
      <c r="AD21" s="31" t="s">
        <v>44</v>
      </c>
      <c r="AE21" s="31" t="s">
        <v>45</v>
      </c>
      <c r="AF21" s="31" t="s">
        <v>46</v>
      </c>
      <c r="AG21" s="31" t="s">
        <v>47</v>
      </c>
      <c r="AH21" s="31" t="s">
        <v>48</v>
      </c>
      <c r="AI21" s="31" t="s">
        <v>44</v>
      </c>
      <c r="AJ21" s="31" t="s">
        <v>45</v>
      </c>
      <c r="AK21" s="31" t="s">
        <v>46</v>
      </c>
      <c r="AL21" s="31" t="s">
        <v>47</v>
      </c>
      <c r="AM21" s="31" t="s">
        <v>48</v>
      </c>
      <c r="AN21" s="31" t="s">
        <v>44</v>
      </c>
      <c r="AO21" s="31" t="s">
        <v>45</v>
      </c>
      <c r="AP21" s="31" t="s">
        <v>46</v>
      </c>
      <c r="AQ21" s="31" t="s">
        <v>47</v>
      </c>
      <c r="AR21" s="31" t="s">
        <v>48</v>
      </c>
      <c r="AS21" s="31" t="s">
        <v>44</v>
      </c>
      <c r="AT21" s="31" t="s">
        <v>45</v>
      </c>
      <c r="AU21" s="31" t="s">
        <v>46</v>
      </c>
      <c r="AV21" s="31" t="s">
        <v>47</v>
      </c>
      <c r="AW21" s="31" t="s">
        <v>48</v>
      </c>
      <c r="AX21" s="31" t="s">
        <v>44</v>
      </c>
      <c r="AY21" s="31" t="s">
        <v>45</v>
      </c>
      <c r="AZ21" s="31" t="s">
        <v>46</v>
      </c>
      <c r="BA21" s="31" t="s">
        <v>47</v>
      </c>
      <c r="BB21" s="31" t="s">
        <v>48</v>
      </c>
      <c r="BC21" s="31" t="s">
        <v>44</v>
      </c>
      <c r="BD21" s="31" t="s">
        <v>45</v>
      </c>
      <c r="BE21" s="31" t="s">
        <v>46</v>
      </c>
      <c r="BF21" s="31" t="s">
        <v>47</v>
      </c>
      <c r="BG21" s="31" t="s">
        <v>48</v>
      </c>
      <c r="BH21" s="478"/>
    </row>
    <row r="22" spans="1:60" s="23" customFormat="1" ht="12" customHeight="1" x14ac:dyDescent="0.15">
      <c r="A22" s="32">
        <v>1</v>
      </c>
      <c r="B22" s="32">
        <v>2</v>
      </c>
      <c r="C22" s="32">
        <v>3</v>
      </c>
      <c r="D22" s="32">
        <v>4</v>
      </c>
      <c r="E22" s="32" t="s">
        <v>49</v>
      </c>
      <c r="F22" s="32" t="s">
        <v>50</v>
      </c>
      <c r="G22" s="32" t="s">
        <v>51</v>
      </c>
      <c r="H22" s="32" t="s">
        <v>52</v>
      </c>
      <c r="I22" s="32" t="s">
        <v>53</v>
      </c>
      <c r="J22" s="32" t="s">
        <v>56</v>
      </c>
      <c r="K22" s="32" t="s">
        <v>57</v>
      </c>
      <c r="L22" s="32" t="s">
        <v>58</v>
      </c>
      <c r="M22" s="32" t="s">
        <v>59</v>
      </c>
      <c r="N22" s="32" t="s">
        <v>60</v>
      </c>
      <c r="O22" s="32" t="s">
        <v>63</v>
      </c>
      <c r="P22" s="32" t="s">
        <v>64</v>
      </c>
      <c r="Q22" s="32" t="s">
        <v>65</v>
      </c>
      <c r="R22" s="32" t="s">
        <v>66</v>
      </c>
      <c r="S22" s="32" t="s">
        <v>67</v>
      </c>
      <c r="T22" s="32" t="s">
        <v>70</v>
      </c>
      <c r="U22" s="32" t="s">
        <v>71</v>
      </c>
      <c r="V22" s="32" t="s">
        <v>72</v>
      </c>
      <c r="W22" s="32" t="s">
        <v>73</v>
      </c>
      <c r="X22" s="32" t="s">
        <v>74</v>
      </c>
      <c r="Y22" s="32" t="s">
        <v>77</v>
      </c>
      <c r="Z22" s="32" t="s">
        <v>78</v>
      </c>
      <c r="AA22" s="32" t="s">
        <v>79</v>
      </c>
      <c r="AB22" s="32" t="s">
        <v>80</v>
      </c>
      <c r="AC22" s="32" t="s">
        <v>81</v>
      </c>
      <c r="AD22" s="32" t="s">
        <v>84</v>
      </c>
      <c r="AE22" s="32" t="s">
        <v>85</v>
      </c>
      <c r="AF22" s="32" t="s">
        <v>86</v>
      </c>
      <c r="AG22" s="32" t="s">
        <v>87</v>
      </c>
      <c r="AH22" s="32" t="s">
        <v>88</v>
      </c>
      <c r="AI22" s="32" t="s">
        <v>91</v>
      </c>
      <c r="AJ22" s="32" t="s">
        <v>92</v>
      </c>
      <c r="AK22" s="32" t="s">
        <v>93</v>
      </c>
      <c r="AL22" s="32" t="s">
        <v>94</v>
      </c>
      <c r="AM22" s="32" t="s">
        <v>95</v>
      </c>
      <c r="AN22" s="32" t="s">
        <v>98</v>
      </c>
      <c r="AO22" s="32" t="s">
        <v>99</v>
      </c>
      <c r="AP22" s="32" t="s">
        <v>100</v>
      </c>
      <c r="AQ22" s="32" t="s">
        <v>101</v>
      </c>
      <c r="AR22" s="32" t="s">
        <v>102</v>
      </c>
      <c r="AS22" s="32" t="s">
        <v>105</v>
      </c>
      <c r="AT22" s="32" t="s">
        <v>106</v>
      </c>
      <c r="AU22" s="32" t="s">
        <v>107</v>
      </c>
      <c r="AV22" s="32" t="s">
        <v>108</v>
      </c>
      <c r="AW22" s="32" t="s">
        <v>109</v>
      </c>
      <c r="AX22" s="32" t="s">
        <v>112</v>
      </c>
      <c r="AY22" s="32" t="s">
        <v>113</v>
      </c>
      <c r="AZ22" s="32" t="s">
        <v>114</v>
      </c>
      <c r="BA22" s="32" t="s">
        <v>115</v>
      </c>
      <c r="BB22" s="32" t="s">
        <v>116</v>
      </c>
      <c r="BC22" s="32" t="s">
        <v>122</v>
      </c>
      <c r="BD22" s="32" t="s">
        <v>123</v>
      </c>
      <c r="BE22" s="32" t="s">
        <v>124</v>
      </c>
      <c r="BF22" s="32" t="s">
        <v>125</v>
      </c>
      <c r="BG22" s="32" t="s">
        <v>126</v>
      </c>
      <c r="BH22" s="32">
        <v>8</v>
      </c>
    </row>
    <row r="23" spans="1:60" x14ac:dyDescent="0.25">
      <c r="AD23" s="105"/>
      <c r="AE23" s="105"/>
      <c r="AF23" s="105"/>
    </row>
    <row r="24" spans="1:60" x14ac:dyDescent="0.25">
      <c r="AD24" s="105"/>
      <c r="AE24" s="105"/>
      <c r="AF24" s="105"/>
    </row>
    <row r="25" spans="1:60" x14ac:dyDescent="0.25">
      <c r="AD25" s="105"/>
      <c r="AE25" s="105"/>
      <c r="AF25" s="105"/>
    </row>
    <row r="26" spans="1:60" x14ac:dyDescent="0.25">
      <c r="AD26" s="105"/>
      <c r="AE26" s="105"/>
      <c r="AF26" s="105"/>
    </row>
    <row r="27" spans="1:60" x14ac:dyDescent="0.25">
      <c r="AD27" s="105"/>
      <c r="AE27" s="105"/>
      <c r="AF27" s="105"/>
    </row>
    <row r="28" spans="1:60" x14ac:dyDescent="0.25">
      <c r="G28" s="97"/>
      <c r="AD28" s="105"/>
      <c r="AE28" s="105"/>
      <c r="AF28" s="105"/>
    </row>
    <row r="29" spans="1:60" x14ac:dyDescent="0.25">
      <c r="G29" s="97"/>
    </row>
    <row r="30" spans="1:60" x14ac:dyDescent="0.25">
      <c r="G30" s="97"/>
    </row>
    <row r="31" spans="1:60" x14ac:dyDescent="0.25">
      <c r="G31" s="97"/>
    </row>
    <row r="32" spans="1:60" x14ac:dyDescent="0.25">
      <c r="G32" s="97"/>
    </row>
    <row r="33" spans="7:7" x14ac:dyDescent="0.25">
      <c r="G33" s="97"/>
    </row>
    <row r="34" spans="7:7" x14ac:dyDescent="0.25">
      <c r="G34" s="97"/>
    </row>
    <row r="35" spans="7:7" x14ac:dyDescent="0.25">
      <c r="G35" s="97"/>
    </row>
    <row r="36" spans="7:7" x14ac:dyDescent="0.25">
      <c r="G36" s="97"/>
    </row>
    <row r="37" spans="7:7" x14ac:dyDescent="0.25">
      <c r="G37" s="97"/>
    </row>
    <row r="38" spans="7:7" x14ac:dyDescent="0.25">
      <c r="G38" s="97"/>
    </row>
    <row r="39" spans="7:7" x14ac:dyDescent="0.25">
      <c r="G39" s="97"/>
    </row>
    <row r="40" spans="7:7" x14ac:dyDescent="0.25">
      <c r="G40" s="97"/>
    </row>
    <row r="41" spans="7:7" x14ac:dyDescent="0.25">
      <c r="G41" s="97"/>
    </row>
  </sheetData>
  <mergeCells count="29">
    <mergeCell ref="A18:A21"/>
    <mergeCell ref="B18:B21"/>
    <mergeCell ref="C18:C21"/>
    <mergeCell ref="D18:D21"/>
    <mergeCell ref="A6:BH6"/>
    <mergeCell ref="V7:W7"/>
    <mergeCell ref="X7:Y7"/>
    <mergeCell ref="Z7:AA7"/>
    <mergeCell ref="V9:AM9"/>
    <mergeCell ref="V10:AM10"/>
    <mergeCell ref="Z12:AA12"/>
    <mergeCell ref="Y14:AO14"/>
    <mergeCell ref="Y15:AO15"/>
    <mergeCell ref="BD2:BH2"/>
    <mergeCell ref="BH18:BH21"/>
    <mergeCell ref="E19:AC19"/>
    <mergeCell ref="AD19:BB19"/>
    <mergeCell ref="E20:I20"/>
    <mergeCell ref="J20:N20"/>
    <mergeCell ref="O20:S20"/>
    <mergeCell ref="T20:X20"/>
    <mergeCell ref="Y20:AC20"/>
    <mergeCell ref="AD20:AH20"/>
    <mergeCell ref="E18:BB18"/>
    <mergeCell ref="AI20:AM20"/>
    <mergeCell ref="AN20:AR20"/>
    <mergeCell ref="AS20:AW20"/>
    <mergeCell ref="AX20:BB20"/>
    <mergeCell ref="BC18:BG20"/>
  </mergeCells>
  <pageMargins left="0.39370078740157483" right="0.39370078740157483" top="0.78740157480314965" bottom="0.39370078740157483" header="0.19685039370078741" footer="0.19685039370078741"/>
  <pageSetup paperSize="8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32"/>
  <sheetViews>
    <sheetView view="pageBreakPreview" topLeftCell="V13" zoomScale="130" zoomScaleSheetLayoutView="130" workbookViewId="0">
      <selection activeCell="AD26" sqref="AD26:AD27"/>
    </sheetView>
  </sheetViews>
  <sheetFormatPr defaultRowHeight="15.75" x14ac:dyDescent="0.25"/>
  <cols>
    <col min="1" max="1" width="5" style="128" customWidth="1"/>
    <col min="2" max="2" width="50" style="128" customWidth="1"/>
    <col min="3" max="3" width="8.85546875" style="128" customWidth="1"/>
    <col min="4" max="4" width="7" style="128" customWidth="1"/>
    <col min="5" max="5" width="6.42578125" style="128" customWidth="1"/>
    <col min="6" max="6" width="4.7109375" style="128" customWidth="1"/>
    <col min="7" max="7" width="5.140625" style="128" customWidth="1"/>
    <col min="8" max="8" width="5.7109375" style="128" customWidth="1"/>
    <col min="9" max="9" width="7.42578125" style="128" customWidth="1"/>
    <col min="10" max="10" width="6.42578125" style="128" customWidth="1"/>
    <col min="11" max="11" width="5" style="128" customWidth="1"/>
    <col min="12" max="12" width="5.7109375" style="128" customWidth="1"/>
    <col min="13" max="13" width="6" style="128" customWidth="1"/>
    <col min="14" max="14" width="5.140625" style="128" customWidth="1"/>
    <col min="15" max="15" width="7.28515625" style="128" customWidth="1"/>
    <col min="16" max="17" width="5.28515625" style="128" customWidth="1"/>
    <col min="18" max="19" width="5" style="128" customWidth="1"/>
    <col min="20" max="20" width="5.140625" style="128" customWidth="1"/>
    <col min="21" max="21" width="5" style="128" customWidth="1"/>
    <col min="22" max="22" width="4.85546875" style="128" customWidth="1"/>
    <col min="23" max="23" width="5.140625" style="128" customWidth="1"/>
    <col min="24" max="24" width="5" style="128" customWidth="1"/>
    <col min="25" max="25" width="5.28515625" style="128" customWidth="1"/>
    <col min="26" max="27" width="5.42578125" style="128" customWidth="1"/>
    <col min="28" max="28" width="6" style="128" customWidth="1"/>
    <col min="29" max="29" width="5.28515625" style="128" customWidth="1"/>
    <col min="30" max="30" width="6.28515625" style="128" customWidth="1"/>
    <col min="31" max="31" width="6" style="128" customWidth="1"/>
    <col min="32" max="32" width="5.85546875" style="128" customWidth="1"/>
    <col min="33" max="33" width="6" style="128" customWidth="1"/>
    <col min="34" max="35" width="6.140625" style="128" customWidth="1"/>
    <col min="36" max="36" width="5.7109375" style="128" customWidth="1"/>
    <col min="37" max="37" width="5" style="128" customWidth="1"/>
    <col min="38" max="38" width="5.28515625" style="128" customWidth="1"/>
    <col min="39" max="40" width="5" style="128" customWidth="1"/>
    <col min="41" max="41" width="5.42578125" style="128" customWidth="1"/>
    <col min="42" max="42" width="5.140625" style="128" customWidth="1"/>
    <col min="43" max="43" width="5.7109375" style="128" customWidth="1"/>
    <col min="44" max="45" width="4.42578125" style="128" customWidth="1"/>
    <col min="46" max="46" width="5.5703125" style="128" customWidth="1"/>
    <col min="47" max="47" width="4.28515625" style="128" customWidth="1"/>
    <col min="48" max="48" width="4.7109375" style="128" customWidth="1"/>
    <col min="49" max="49" width="6" style="128" customWidth="1"/>
    <col min="50" max="50" width="5" style="128" customWidth="1"/>
    <col min="51" max="51" width="5.42578125" style="128" customWidth="1"/>
    <col min="52" max="52" width="4.85546875" style="128" customWidth="1"/>
    <col min="53" max="53" width="5.140625" style="128" customWidth="1"/>
    <col min="54" max="55" width="5.28515625" style="128" customWidth="1"/>
    <col min="56" max="256" width="9.140625" style="128"/>
    <col min="257" max="257" width="5.7109375" style="128" customWidth="1"/>
    <col min="258" max="258" width="13.7109375" style="128" customWidth="1"/>
    <col min="259" max="259" width="8.85546875" style="128" customWidth="1"/>
    <col min="260" max="260" width="4.7109375" style="128" customWidth="1"/>
    <col min="261" max="285" width="3.28515625" style="128" customWidth="1"/>
    <col min="286" max="286" width="4.7109375" style="128" customWidth="1"/>
    <col min="287" max="311" width="3.28515625" style="128" customWidth="1"/>
    <col min="312" max="512" width="9.140625" style="128"/>
    <col min="513" max="513" width="5.7109375" style="128" customWidth="1"/>
    <col min="514" max="514" width="13.7109375" style="128" customWidth="1"/>
    <col min="515" max="515" width="8.85546875" style="128" customWidth="1"/>
    <col min="516" max="516" width="4.7109375" style="128" customWidth="1"/>
    <col min="517" max="541" width="3.28515625" style="128" customWidth="1"/>
    <col min="542" max="542" width="4.7109375" style="128" customWidth="1"/>
    <col min="543" max="567" width="3.28515625" style="128" customWidth="1"/>
    <col min="568" max="768" width="9.140625" style="128"/>
    <col min="769" max="769" width="5.7109375" style="128" customWidth="1"/>
    <col min="770" max="770" width="13.7109375" style="128" customWidth="1"/>
    <col min="771" max="771" width="8.85546875" style="128" customWidth="1"/>
    <col min="772" max="772" width="4.7109375" style="128" customWidth="1"/>
    <col min="773" max="797" width="3.28515625" style="128" customWidth="1"/>
    <col min="798" max="798" width="4.7109375" style="128" customWidth="1"/>
    <col min="799" max="823" width="3.28515625" style="128" customWidth="1"/>
    <col min="824" max="1024" width="9.140625" style="128"/>
    <col min="1025" max="1025" width="5.7109375" style="128" customWidth="1"/>
    <col min="1026" max="1026" width="13.7109375" style="128" customWidth="1"/>
    <col min="1027" max="1027" width="8.85546875" style="128" customWidth="1"/>
    <col min="1028" max="1028" width="4.7109375" style="128" customWidth="1"/>
    <col min="1029" max="1053" width="3.28515625" style="128" customWidth="1"/>
    <col min="1054" max="1054" width="4.7109375" style="128" customWidth="1"/>
    <col min="1055" max="1079" width="3.28515625" style="128" customWidth="1"/>
    <col min="1080" max="1280" width="9.140625" style="128"/>
    <col min="1281" max="1281" width="5.7109375" style="128" customWidth="1"/>
    <col min="1282" max="1282" width="13.7109375" style="128" customWidth="1"/>
    <col min="1283" max="1283" width="8.85546875" style="128" customWidth="1"/>
    <col min="1284" max="1284" width="4.7109375" style="128" customWidth="1"/>
    <col min="1285" max="1309" width="3.28515625" style="128" customWidth="1"/>
    <col min="1310" max="1310" width="4.7109375" style="128" customWidth="1"/>
    <col min="1311" max="1335" width="3.28515625" style="128" customWidth="1"/>
    <col min="1336" max="1536" width="9.140625" style="128"/>
    <col min="1537" max="1537" width="5.7109375" style="128" customWidth="1"/>
    <col min="1538" max="1538" width="13.7109375" style="128" customWidth="1"/>
    <col min="1539" max="1539" width="8.85546875" style="128" customWidth="1"/>
    <col min="1540" max="1540" width="4.7109375" style="128" customWidth="1"/>
    <col min="1541" max="1565" width="3.28515625" style="128" customWidth="1"/>
    <col min="1566" max="1566" width="4.7109375" style="128" customWidth="1"/>
    <col min="1567" max="1591" width="3.28515625" style="128" customWidth="1"/>
    <col min="1592" max="1792" width="9.140625" style="128"/>
    <col min="1793" max="1793" width="5.7109375" style="128" customWidth="1"/>
    <col min="1794" max="1794" width="13.7109375" style="128" customWidth="1"/>
    <col min="1795" max="1795" width="8.85546875" style="128" customWidth="1"/>
    <col min="1796" max="1796" width="4.7109375" style="128" customWidth="1"/>
    <col min="1797" max="1821" width="3.28515625" style="128" customWidth="1"/>
    <col min="1822" max="1822" width="4.7109375" style="128" customWidth="1"/>
    <col min="1823" max="1847" width="3.28515625" style="128" customWidth="1"/>
    <col min="1848" max="2048" width="9.140625" style="128"/>
    <col min="2049" max="2049" width="5.7109375" style="128" customWidth="1"/>
    <col min="2050" max="2050" width="13.7109375" style="128" customWidth="1"/>
    <col min="2051" max="2051" width="8.85546875" style="128" customWidth="1"/>
    <col min="2052" max="2052" width="4.7109375" style="128" customWidth="1"/>
    <col min="2053" max="2077" width="3.28515625" style="128" customWidth="1"/>
    <col min="2078" max="2078" width="4.7109375" style="128" customWidth="1"/>
    <col min="2079" max="2103" width="3.28515625" style="128" customWidth="1"/>
    <col min="2104" max="2304" width="9.140625" style="128"/>
    <col min="2305" max="2305" width="5.7109375" style="128" customWidth="1"/>
    <col min="2306" max="2306" width="13.7109375" style="128" customWidth="1"/>
    <col min="2307" max="2307" width="8.85546875" style="128" customWidth="1"/>
    <col min="2308" max="2308" width="4.7109375" style="128" customWidth="1"/>
    <col min="2309" max="2333" width="3.28515625" style="128" customWidth="1"/>
    <col min="2334" max="2334" width="4.7109375" style="128" customWidth="1"/>
    <col min="2335" max="2359" width="3.28515625" style="128" customWidth="1"/>
    <col min="2360" max="2560" width="9.140625" style="128"/>
    <col min="2561" max="2561" width="5.7109375" style="128" customWidth="1"/>
    <col min="2562" max="2562" width="13.7109375" style="128" customWidth="1"/>
    <col min="2563" max="2563" width="8.85546875" style="128" customWidth="1"/>
    <col min="2564" max="2564" width="4.7109375" style="128" customWidth="1"/>
    <col min="2565" max="2589" width="3.28515625" style="128" customWidth="1"/>
    <col min="2590" max="2590" width="4.7109375" style="128" customWidth="1"/>
    <col min="2591" max="2615" width="3.28515625" style="128" customWidth="1"/>
    <col min="2616" max="2816" width="9.140625" style="128"/>
    <col min="2817" max="2817" width="5.7109375" style="128" customWidth="1"/>
    <col min="2818" max="2818" width="13.7109375" style="128" customWidth="1"/>
    <col min="2819" max="2819" width="8.85546875" style="128" customWidth="1"/>
    <col min="2820" max="2820" width="4.7109375" style="128" customWidth="1"/>
    <col min="2821" max="2845" width="3.28515625" style="128" customWidth="1"/>
    <col min="2846" max="2846" width="4.7109375" style="128" customWidth="1"/>
    <col min="2847" max="2871" width="3.28515625" style="128" customWidth="1"/>
    <col min="2872" max="3072" width="9.140625" style="128"/>
    <col min="3073" max="3073" width="5.7109375" style="128" customWidth="1"/>
    <col min="3074" max="3074" width="13.7109375" style="128" customWidth="1"/>
    <col min="3075" max="3075" width="8.85546875" style="128" customWidth="1"/>
    <col min="3076" max="3076" width="4.7109375" style="128" customWidth="1"/>
    <col min="3077" max="3101" width="3.28515625" style="128" customWidth="1"/>
    <col min="3102" max="3102" width="4.7109375" style="128" customWidth="1"/>
    <col min="3103" max="3127" width="3.28515625" style="128" customWidth="1"/>
    <col min="3128" max="3328" width="9.140625" style="128"/>
    <col min="3329" max="3329" width="5.7109375" style="128" customWidth="1"/>
    <col min="3330" max="3330" width="13.7109375" style="128" customWidth="1"/>
    <col min="3331" max="3331" width="8.85546875" style="128" customWidth="1"/>
    <col min="3332" max="3332" width="4.7109375" style="128" customWidth="1"/>
    <col min="3333" max="3357" width="3.28515625" style="128" customWidth="1"/>
    <col min="3358" max="3358" width="4.7109375" style="128" customWidth="1"/>
    <col min="3359" max="3383" width="3.28515625" style="128" customWidth="1"/>
    <col min="3384" max="3584" width="9.140625" style="128"/>
    <col min="3585" max="3585" width="5.7109375" style="128" customWidth="1"/>
    <col min="3586" max="3586" width="13.7109375" style="128" customWidth="1"/>
    <col min="3587" max="3587" width="8.85546875" style="128" customWidth="1"/>
    <col min="3588" max="3588" width="4.7109375" style="128" customWidth="1"/>
    <col min="3589" max="3613" width="3.28515625" style="128" customWidth="1"/>
    <col min="3614" max="3614" width="4.7109375" style="128" customWidth="1"/>
    <col min="3615" max="3639" width="3.28515625" style="128" customWidth="1"/>
    <col min="3640" max="3840" width="9.140625" style="128"/>
    <col min="3841" max="3841" width="5.7109375" style="128" customWidth="1"/>
    <col min="3842" max="3842" width="13.7109375" style="128" customWidth="1"/>
    <col min="3843" max="3843" width="8.85546875" style="128" customWidth="1"/>
    <col min="3844" max="3844" width="4.7109375" style="128" customWidth="1"/>
    <col min="3845" max="3869" width="3.28515625" style="128" customWidth="1"/>
    <col min="3870" max="3870" width="4.7109375" style="128" customWidth="1"/>
    <col min="3871" max="3895" width="3.28515625" style="128" customWidth="1"/>
    <col min="3896" max="4096" width="9.140625" style="128"/>
    <col min="4097" max="4097" width="5.7109375" style="128" customWidth="1"/>
    <col min="4098" max="4098" width="13.7109375" style="128" customWidth="1"/>
    <col min="4099" max="4099" width="8.85546875" style="128" customWidth="1"/>
    <col min="4100" max="4100" width="4.7109375" style="128" customWidth="1"/>
    <col min="4101" max="4125" width="3.28515625" style="128" customWidth="1"/>
    <col min="4126" max="4126" width="4.7109375" style="128" customWidth="1"/>
    <col min="4127" max="4151" width="3.28515625" style="128" customWidth="1"/>
    <col min="4152" max="4352" width="9.140625" style="128"/>
    <col min="4353" max="4353" width="5.7109375" style="128" customWidth="1"/>
    <col min="4354" max="4354" width="13.7109375" style="128" customWidth="1"/>
    <col min="4355" max="4355" width="8.85546875" style="128" customWidth="1"/>
    <col min="4356" max="4356" width="4.7109375" style="128" customWidth="1"/>
    <col min="4357" max="4381" width="3.28515625" style="128" customWidth="1"/>
    <col min="4382" max="4382" width="4.7109375" style="128" customWidth="1"/>
    <col min="4383" max="4407" width="3.28515625" style="128" customWidth="1"/>
    <col min="4408" max="4608" width="9.140625" style="128"/>
    <col min="4609" max="4609" width="5.7109375" style="128" customWidth="1"/>
    <col min="4610" max="4610" width="13.7109375" style="128" customWidth="1"/>
    <col min="4611" max="4611" width="8.85546875" style="128" customWidth="1"/>
    <col min="4612" max="4612" width="4.7109375" style="128" customWidth="1"/>
    <col min="4613" max="4637" width="3.28515625" style="128" customWidth="1"/>
    <col min="4638" max="4638" width="4.7109375" style="128" customWidth="1"/>
    <col min="4639" max="4663" width="3.28515625" style="128" customWidth="1"/>
    <col min="4664" max="4864" width="9.140625" style="128"/>
    <col min="4865" max="4865" width="5.7109375" style="128" customWidth="1"/>
    <col min="4866" max="4866" width="13.7109375" style="128" customWidth="1"/>
    <col min="4867" max="4867" width="8.85546875" style="128" customWidth="1"/>
    <col min="4868" max="4868" width="4.7109375" style="128" customWidth="1"/>
    <col min="4869" max="4893" width="3.28515625" style="128" customWidth="1"/>
    <col min="4894" max="4894" width="4.7109375" style="128" customWidth="1"/>
    <col min="4895" max="4919" width="3.28515625" style="128" customWidth="1"/>
    <col min="4920" max="5120" width="9.140625" style="128"/>
    <col min="5121" max="5121" width="5.7109375" style="128" customWidth="1"/>
    <col min="5122" max="5122" width="13.7109375" style="128" customWidth="1"/>
    <col min="5123" max="5123" width="8.85546875" style="128" customWidth="1"/>
    <col min="5124" max="5124" width="4.7109375" style="128" customWidth="1"/>
    <col min="5125" max="5149" width="3.28515625" style="128" customWidth="1"/>
    <col min="5150" max="5150" width="4.7109375" style="128" customWidth="1"/>
    <col min="5151" max="5175" width="3.28515625" style="128" customWidth="1"/>
    <col min="5176" max="5376" width="9.140625" style="128"/>
    <col min="5377" max="5377" width="5.7109375" style="128" customWidth="1"/>
    <col min="5378" max="5378" width="13.7109375" style="128" customWidth="1"/>
    <col min="5379" max="5379" width="8.85546875" style="128" customWidth="1"/>
    <col min="5380" max="5380" width="4.7109375" style="128" customWidth="1"/>
    <col min="5381" max="5405" width="3.28515625" style="128" customWidth="1"/>
    <col min="5406" max="5406" width="4.7109375" style="128" customWidth="1"/>
    <col min="5407" max="5431" width="3.28515625" style="128" customWidth="1"/>
    <col min="5432" max="5632" width="9.140625" style="128"/>
    <col min="5633" max="5633" width="5.7109375" style="128" customWidth="1"/>
    <col min="5634" max="5634" width="13.7109375" style="128" customWidth="1"/>
    <col min="5635" max="5635" width="8.85546875" style="128" customWidth="1"/>
    <col min="5636" max="5636" width="4.7109375" style="128" customWidth="1"/>
    <col min="5637" max="5661" width="3.28515625" style="128" customWidth="1"/>
    <col min="5662" max="5662" width="4.7109375" style="128" customWidth="1"/>
    <col min="5663" max="5687" width="3.28515625" style="128" customWidth="1"/>
    <col min="5688" max="5888" width="9.140625" style="128"/>
    <col min="5889" max="5889" width="5.7109375" style="128" customWidth="1"/>
    <col min="5890" max="5890" width="13.7109375" style="128" customWidth="1"/>
    <col min="5891" max="5891" width="8.85546875" style="128" customWidth="1"/>
    <col min="5892" max="5892" width="4.7109375" style="128" customWidth="1"/>
    <col min="5893" max="5917" width="3.28515625" style="128" customWidth="1"/>
    <col min="5918" max="5918" width="4.7109375" style="128" customWidth="1"/>
    <col min="5919" max="5943" width="3.28515625" style="128" customWidth="1"/>
    <col min="5944" max="6144" width="9.140625" style="128"/>
    <col min="6145" max="6145" width="5.7109375" style="128" customWidth="1"/>
    <col min="6146" max="6146" width="13.7109375" style="128" customWidth="1"/>
    <col min="6147" max="6147" width="8.85546875" style="128" customWidth="1"/>
    <col min="6148" max="6148" width="4.7109375" style="128" customWidth="1"/>
    <col min="6149" max="6173" width="3.28515625" style="128" customWidth="1"/>
    <col min="6174" max="6174" width="4.7109375" style="128" customWidth="1"/>
    <col min="6175" max="6199" width="3.28515625" style="128" customWidth="1"/>
    <col min="6200" max="6400" width="9.140625" style="128"/>
    <col min="6401" max="6401" width="5.7109375" style="128" customWidth="1"/>
    <col min="6402" max="6402" width="13.7109375" style="128" customWidth="1"/>
    <col min="6403" max="6403" width="8.85546875" style="128" customWidth="1"/>
    <col min="6404" max="6404" width="4.7109375" style="128" customWidth="1"/>
    <col min="6405" max="6429" width="3.28515625" style="128" customWidth="1"/>
    <col min="6430" max="6430" width="4.7109375" style="128" customWidth="1"/>
    <col min="6431" max="6455" width="3.28515625" style="128" customWidth="1"/>
    <col min="6456" max="6656" width="9.140625" style="128"/>
    <col min="6657" max="6657" width="5.7109375" style="128" customWidth="1"/>
    <col min="6658" max="6658" width="13.7109375" style="128" customWidth="1"/>
    <col min="6659" max="6659" width="8.85546875" style="128" customWidth="1"/>
    <col min="6660" max="6660" width="4.7109375" style="128" customWidth="1"/>
    <col min="6661" max="6685" width="3.28515625" style="128" customWidth="1"/>
    <col min="6686" max="6686" width="4.7109375" style="128" customWidth="1"/>
    <col min="6687" max="6711" width="3.28515625" style="128" customWidth="1"/>
    <col min="6712" max="6912" width="9.140625" style="128"/>
    <col min="6913" max="6913" width="5.7109375" style="128" customWidth="1"/>
    <col min="6914" max="6914" width="13.7109375" style="128" customWidth="1"/>
    <col min="6915" max="6915" width="8.85546875" style="128" customWidth="1"/>
    <col min="6916" max="6916" width="4.7109375" style="128" customWidth="1"/>
    <col min="6917" max="6941" width="3.28515625" style="128" customWidth="1"/>
    <col min="6942" max="6942" width="4.7109375" style="128" customWidth="1"/>
    <col min="6943" max="6967" width="3.28515625" style="128" customWidth="1"/>
    <col min="6968" max="7168" width="9.140625" style="128"/>
    <col min="7169" max="7169" width="5.7109375" style="128" customWidth="1"/>
    <col min="7170" max="7170" width="13.7109375" style="128" customWidth="1"/>
    <col min="7171" max="7171" width="8.85546875" style="128" customWidth="1"/>
    <col min="7172" max="7172" width="4.7109375" style="128" customWidth="1"/>
    <col min="7173" max="7197" width="3.28515625" style="128" customWidth="1"/>
    <col min="7198" max="7198" width="4.7109375" style="128" customWidth="1"/>
    <col min="7199" max="7223" width="3.28515625" style="128" customWidth="1"/>
    <col min="7224" max="7424" width="9.140625" style="128"/>
    <col min="7425" max="7425" width="5.7109375" style="128" customWidth="1"/>
    <col min="7426" max="7426" width="13.7109375" style="128" customWidth="1"/>
    <col min="7427" max="7427" width="8.85546875" style="128" customWidth="1"/>
    <col min="7428" max="7428" width="4.7109375" style="128" customWidth="1"/>
    <col min="7429" max="7453" width="3.28515625" style="128" customWidth="1"/>
    <col min="7454" max="7454" width="4.7109375" style="128" customWidth="1"/>
    <col min="7455" max="7479" width="3.28515625" style="128" customWidth="1"/>
    <col min="7480" max="7680" width="9.140625" style="128"/>
    <col min="7681" max="7681" width="5.7109375" style="128" customWidth="1"/>
    <col min="7682" max="7682" width="13.7109375" style="128" customWidth="1"/>
    <col min="7683" max="7683" width="8.85546875" style="128" customWidth="1"/>
    <col min="7684" max="7684" width="4.7109375" style="128" customWidth="1"/>
    <col min="7685" max="7709" width="3.28515625" style="128" customWidth="1"/>
    <col min="7710" max="7710" width="4.7109375" style="128" customWidth="1"/>
    <col min="7711" max="7735" width="3.28515625" style="128" customWidth="1"/>
    <col min="7736" max="7936" width="9.140625" style="128"/>
    <col min="7937" max="7937" width="5.7109375" style="128" customWidth="1"/>
    <col min="7938" max="7938" width="13.7109375" style="128" customWidth="1"/>
    <col min="7939" max="7939" width="8.85546875" style="128" customWidth="1"/>
    <col min="7940" max="7940" width="4.7109375" style="128" customWidth="1"/>
    <col min="7941" max="7965" width="3.28515625" style="128" customWidth="1"/>
    <col min="7966" max="7966" width="4.7109375" style="128" customWidth="1"/>
    <col min="7967" max="7991" width="3.28515625" style="128" customWidth="1"/>
    <col min="7992" max="8192" width="9.140625" style="128"/>
    <col min="8193" max="8193" width="5.7109375" style="128" customWidth="1"/>
    <col min="8194" max="8194" width="13.7109375" style="128" customWidth="1"/>
    <col min="8195" max="8195" width="8.85546875" style="128" customWidth="1"/>
    <col min="8196" max="8196" width="4.7109375" style="128" customWidth="1"/>
    <col min="8197" max="8221" width="3.28515625" style="128" customWidth="1"/>
    <col min="8222" max="8222" width="4.7109375" style="128" customWidth="1"/>
    <col min="8223" max="8247" width="3.28515625" style="128" customWidth="1"/>
    <col min="8248" max="8448" width="9.140625" style="128"/>
    <col min="8449" max="8449" width="5.7109375" style="128" customWidth="1"/>
    <col min="8450" max="8450" width="13.7109375" style="128" customWidth="1"/>
    <col min="8451" max="8451" width="8.85546875" style="128" customWidth="1"/>
    <col min="8452" max="8452" width="4.7109375" style="128" customWidth="1"/>
    <col min="8453" max="8477" width="3.28515625" style="128" customWidth="1"/>
    <col min="8478" max="8478" width="4.7109375" style="128" customWidth="1"/>
    <col min="8479" max="8503" width="3.28515625" style="128" customWidth="1"/>
    <col min="8504" max="8704" width="9.140625" style="128"/>
    <col min="8705" max="8705" width="5.7109375" style="128" customWidth="1"/>
    <col min="8706" max="8706" width="13.7109375" style="128" customWidth="1"/>
    <col min="8707" max="8707" width="8.85546875" style="128" customWidth="1"/>
    <col min="8708" max="8708" width="4.7109375" style="128" customWidth="1"/>
    <col min="8709" max="8733" width="3.28515625" style="128" customWidth="1"/>
    <col min="8734" max="8734" width="4.7109375" style="128" customWidth="1"/>
    <col min="8735" max="8759" width="3.28515625" style="128" customWidth="1"/>
    <col min="8760" max="8960" width="9.140625" style="128"/>
    <col min="8961" max="8961" width="5.7109375" style="128" customWidth="1"/>
    <col min="8962" max="8962" width="13.7109375" style="128" customWidth="1"/>
    <col min="8963" max="8963" width="8.85546875" style="128" customWidth="1"/>
    <col min="8964" max="8964" width="4.7109375" style="128" customWidth="1"/>
    <col min="8965" max="8989" width="3.28515625" style="128" customWidth="1"/>
    <col min="8990" max="8990" width="4.7109375" style="128" customWidth="1"/>
    <col min="8991" max="9015" width="3.28515625" style="128" customWidth="1"/>
    <col min="9016" max="9216" width="9.140625" style="128"/>
    <col min="9217" max="9217" width="5.7109375" style="128" customWidth="1"/>
    <col min="9218" max="9218" width="13.7109375" style="128" customWidth="1"/>
    <col min="9219" max="9219" width="8.85546875" style="128" customWidth="1"/>
    <col min="9220" max="9220" width="4.7109375" style="128" customWidth="1"/>
    <col min="9221" max="9245" width="3.28515625" style="128" customWidth="1"/>
    <col min="9246" max="9246" width="4.7109375" style="128" customWidth="1"/>
    <col min="9247" max="9271" width="3.28515625" style="128" customWidth="1"/>
    <col min="9272" max="9472" width="9.140625" style="128"/>
    <col min="9473" max="9473" width="5.7109375" style="128" customWidth="1"/>
    <col min="9474" max="9474" width="13.7109375" style="128" customWidth="1"/>
    <col min="9475" max="9475" width="8.85546875" style="128" customWidth="1"/>
    <col min="9476" max="9476" width="4.7109375" style="128" customWidth="1"/>
    <col min="9477" max="9501" width="3.28515625" style="128" customWidth="1"/>
    <col min="9502" max="9502" width="4.7109375" style="128" customWidth="1"/>
    <col min="9503" max="9527" width="3.28515625" style="128" customWidth="1"/>
    <col min="9528" max="9728" width="9.140625" style="128"/>
    <col min="9729" max="9729" width="5.7109375" style="128" customWidth="1"/>
    <col min="9730" max="9730" width="13.7109375" style="128" customWidth="1"/>
    <col min="9731" max="9731" width="8.85546875" style="128" customWidth="1"/>
    <col min="9732" max="9732" width="4.7109375" style="128" customWidth="1"/>
    <col min="9733" max="9757" width="3.28515625" style="128" customWidth="1"/>
    <col min="9758" max="9758" width="4.7109375" style="128" customWidth="1"/>
    <col min="9759" max="9783" width="3.28515625" style="128" customWidth="1"/>
    <col min="9784" max="9984" width="9.140625" style="128"/>
    <col min="9985" max="9985" width="5.7109375" style="128" customWidth="1"/>
    <col min="9986" max="9986" width="13.7109375" style="128" customWidth="1"/>
    <col min="9987" max="9987" width="8.85546875" style="128" customWidth="1"/>
    <col min="9988" max="9988" width="4.7109375" style="128" customWidth="1"/>
    <col min="9989" max="10013" width="3.28515625" style="128" customWidth="1"/>
    <col min="10014" max="10014" width="4.7109375" style="128" customWidth="1"/>
    <col min="10015" max="10039" width="3.28515625" style="128" customWidth="1"/>
    <col min="10040" max="10240" width="9.140625" style="128"/>
    <col min="10241" max="10241" width="5.7109375" style="128" customWidth="1"/>
    <col min="10242" max="10242" width="13.7109375" style="128" customWidth="1"/>
    <col min="10243" max="10243" width="8.85546875" style="128" customWidth="1"/>
    <col min="10244" max="10244" width="4.7109375" style="128" customWidth="1"/>
    <col min="10245" max="10269" width="3.28515625" style="128" customWidth="1"/>
    <col min="10270" max="10270" width="4.7109375" style="128" customWidth="1"/>
    <col min="10271" max="10295" width="3.28515625" style="128" customWidth="1"/>
    <col min="10296" max="10496" width="9.140625" style="128"/>
    <col min="10497" max="10497" width="5.7109375" style="128" customWidth="1"/>
    <col min="10498" max="10498" width="13.7109375" style="128" customWidth="1"/>
    <col min="10499" max="10499" width="8.85546875" style="128" customWidth="1"/>
    <col min="10500" max="10500" width="4.7109375" style="128" customWidth="1"/>
    <col min="10501" max="10525" width="3.28515625" style="128" customWidth="1"/>
    <col min="10526" max="10526" width="4.7109375" style="128" customWidth="1"/>
    <col min="10527" max="10551" width="3.28515625" style="128" customWidth="1"/>
    <col min="10552" max="10752" width="9.140625" style="128"/>
    <col min="10753" max="10753" width="5.7109375" style="128" customWidth="1"/>
    <col min="10754" max="10754" width="13.7109375" style="128" customWidth="1"/>
    <col min="10755" max="10755" width="8.85546875" style="128" customWidth="1"/>
    <col min="10756" max="10756" width="4.7109375" style="128" customWidth="1"/>
    <col min="10757" max="10781" width="3.28515625" style="128" customWidth="1"/>
    <col min="10782" max="10782" width="4.7109375" style="128" customWidth="1"/>
    <col min="10783" max="10807" width="3.28515625" style="128" customWidth="1"/>
    <col min="10808" max="11008" width="9.140625" style="128"/>
    <col min="11009" max="11009" width="5.7109375" style="128" customWidth="1"/>
    <col min="11010" max="11010" width="13.7109375" style="128" customWidth="1"/>
    <col min="11011" max="11011" width="8.85546875" style="128" customWidth="1"/>
    <col min="11012" max="11012" width="4.7109375" style="128" customWidth="1"/>
    <col min="11013" max="11037" width="3.28515625" style="128" customWidth="1"/>
    <col min="11038" max="11038" width="4.7109375" style="128" customWidth="1"/>
    <col min="11039" max="11063" width="3.28515625" style="128" customWidth="1"/>
    <col min="11064" max="11264" width="9.140625" style="128"/>
    <col min="11265" max="11265" width="5.7109375" style="128" customWidth="1"/>
    <col min="11266" max="11266" width="13.7109375" style="128" customWidth="1"/>
    <col min="11267" max="11267" width="8.85546875" style="128" customWidth="1"/>
    <col min="11268" max="11268" width="4.7109375" style="128" customWidth="1"/>
    <col min="11269" max="11293" width="3.28515625" style="128" customWidth="1"/>
    <col min="11294" max="11294" width="4.7109375" style="128" customWidth="1"/>
    <col min="11295" max="11319" width="3.28515625" style="128" customWidth="1"/>
    <col min="11320" max="11520" width="9.140625" style="128"/>
    <col min="11521" max="11521" width="5.7109375" style="128" customWidth="1"/>
    <col min="11522" max="11522" width="13.7109375" style="128" customWidth="1"/>
    <col min="11523" max="11523" width="8.85546875" style="128" customWidth="1"/>
    <col min="11524" max="11524" width="4.7109375" style="128" customWidth="1"/>
    <col min="11525" max="11549" width="3.28515625" style="128" customWidth="1"/>
    <col min="11550" max="11550" width="4.7109375" style="128" customWidth="1"/>
    <col min="11551" max="11575" width="3.28515625" style="128" customWidth="1"/>
    <col min="11576" max="11776" width="9.140625" style="128"/>
    <col min="11777" max="11777" width="5.7109375" style="128" customWidth="1"/>
    <col min="11778" max="11778" width="13.7109375" style="128" customWidth="1"/>
    <col min="11779" max="11779" width="8.85546875" style="128" customWidth="1"/>
    <col min="11780" max="11780" width="4.7109375" style="128" customWidth="1"/>
    <col min="11781" max="11805" width="3.28515625" style="128" customWidth="1"/>
    <col min="11806" max="11806" width="4.7109375" style="128" customWidth="1"/>
    <col min="11807" max="11831" width="3.28515625" style="128" customWidth="1"/>
    <col min="11832" max="12032" width="9.140625" style="128"/>
    <col min="12033" max="12033" width="5.7109375" style="128" customWidth="1"/>
    <col min="12034" max="12034" width="13.7109375" style="128" customWidth="1"/>
    <col min="12035" max="12035" width="8.85546875" style="128" customWidth="1"/>
    <col min="12036" max="12036" width="4.7109375" style="128" customWidth="1"/>
    <col min="12037" max="12061" width="3.28515625" style="128" customWidth="1"/>
    <col min="12062" max="12062" width="4.7109375" style="128" customWidth="1"/>
    <col min="12063" max="12087" width="3.28515625" style="128" customWidth="1"/>
    <col min="12088" max="12288" width="9.140625" style="128"/>
    <col min="12289" max="12289" width="5.7109375" style="128" customWidth="1"/>
    <col min="12290" max="12290" width="13.7109375" style="128" customWidth="1"/>
    <col min="12291" max="12291" width="8.85546875" style="128" customWidth="1"/>
    <col min="12292" max="12292" width="4.7109375" style="128" customWidth="1"/>
    <col min="12293" max="12317" width="3.28515625" style="128" customWidth="1"/>
    <col min="12318" max="12318" width="4.7109375" style="128" customWidth="1"/>
    <col min="12319" max="12343" width="3.28515625" style="128" customWidth="1"/>
    <col min="12344" max="12544" width="9.140625" style="128"/>
    <col min="12545" max="12545" width="5.7109375" style="128" customWidth="1"/>
    <col min="12546" max="12546" width="13.7109375" style="128" customWidth="1"/>
    <col min="12547" max="12547" width="8.85546875" style="128" customWidth="1"/>
    <col min="12548" max="12548" width="4.7109375" style="128" customWidth="1"/>
    <col min="12549" max="12573" width="3.28515625" style="128" customWidth="1"/>
    <col min="12574" max="12574" width="4.7109375" style="128" customWidth="1"/>
    <col min="12575" max="12599" width="3.28515625" style="128" customWidth="1"/>
    <col min="12600" max="12800" width="9.140625" style="128"/>
    <col min="12801" max="12801" width="5.7109375" style="128" customWidth="1"/>
    <col min="12802" max="12802" width="13.7109375" style="128" customWidth="1"/>
    <col min="12803" max="12803" width="8.85546875" style="128" customWidth="1"/>
    <col min="12804" max="12804" width="4.7109375" style="128" customWidth="1"/>
    <col min="12805" max="12829" width="3.28515625" style="128" customWidth="1"/>
    <col min="12830" max="12830" width="4.7109375" style="128" customWidth="1"/>
    <col min="12831" max="12855" width="3.28515625" style="128" customWidth="1"/>
    <col min="12856" max="13056" width="9.140625" style="128"/>
    <col min="13057" max="13057" width="5.7109375" style="128" customWidth="1"/>
    <col min="13058" max="13058" width="13.7109375" style="128" customWidth="1"/>
    <col min="13059" max="13059" width="8.85546875" style="128" customWidth="1"/>
    <col min="13060" max="13060" width="4.7109375" style="128" customWidth="1"/>
    <col min="13061" max="13085" width="3.28515625" style="128" customWidth="1"/>
    <col min="13086" max="13086" width="4.7109375" style="128" customWidth="1"/>
    <col min="13087" max="13111" width="3.28515625" style="128" customWidth="1"/>
    <col min="13112" max="13312" width="9.140625" style="128"/>
    <col min="13313" max="13313" width="5.7109375" style="128" customWidth="1"/>
    <col min="13314" max="13314" width="13.7109375" style="128" customWidth="1"/>
    <col min="13315" max="13315" width="8.85546875" style="128" customWidth="1"/>
    <col min="13316" max="13316" width="4.7109375" style="128" customWidth="1"/>
    <col min="13317" max="13341" width="3.28515625" style="128" customWidth="1"/>
    <col min="13342" max="13342" width="4.7109375" style="128" customWidth="1"/>
    <col min="13343" max="13367" width="3.28515625" style="128" customWidth="1"/>
    <col min="13368" max="13568" width="9.140625" style="128"/>
    <col min="13569" max="13569" width="5.7109375" style="128" customWidth="1"/>
    <col min="13570" max="13570" width="13.7109375" style="128" customWidth="1"/>
    <col min="13571" max="13571" width="8.85546875" style="128" customWidth="1"/>
    <col min="13572" max="13572" width="4.7109375" style="128" customWidth="1"/>
    <col min="13573" max="13597" width="3.28515625" style="128" customWidth="1"/>
    <col min="13598" max="13598" width="4.7109375" style="128" customWidth="1"/>
    <col min="13599" max="13623" width="3.28515625" style="128" customWidth="1"/>
    <col min="13624" max="13824" width="9.140625" style="128"/>
    <col min="13825" max="13825" width="5.7109375" style="128" customWidth="1"/>
    <col min="13826" max="13826" width="13.7109375" style="128" customWidth="1"/>
    <col min="13827" max="13827" width="8.85546875" style="128" customWidth="1"/>
    <col min="13828" max="13828" width="4.7109375" style="128" customWidth="1"/>
    <col min="13829" max="13853" width="3.28515625" style="128" customWidth="1"/>
    <col min="13854" max="13854" width="4.7109375" style="128" customWidth="1"/>
    <col min="13855" max="13879" width="3.28515625" style="128" customWidth="1"/>
    <col min="13880" max="14080" width="9.140625" style="128"/>
    <col min="14081" max="14081" width="5.7109375" style="128" customWidth="1"/>
    <col min="14082" max="14082" width="13.7109375" style="128" customWidth="1"/>
    <col min="14083" max="14083" width="8.85546875" style="128" customWidth="1"/>
    <col min="14084" max="14084" width="4.7109375" style="128" customWidth="1"/>
    <col min="14085" max="14109" width="3.28515625" style="128" customWidth="1"/>
    <col min="14110" max="14110" width="4.7109375" style="128" customWidth="1"/>
    <col min="14111" max="14135" width="3.28515625" style="128" customWidth="1"/>
    <col min="14136" max="14336" width="9.140625" style="128"/>
    <col min="14337" max="14337" width="5.7109375" style="128" customWidth="1"/>
    <col min="14338" max="14338" width="13.7109375" style="128" customWidth="1"/>
    <col min="14339" max="14339" width="8.85546875" style="128" customWidth="1"/>
    <col min="14340" max="14340" width="4.7109375" style="128" customWidth="1"/>
    <col min="14341" max="14365" width="3.28515625" style="128" customWidth="1"/>
    <col min="14366" max="14366" width="4.7109375" style="128" customWidth="1"/>
    <col min="14367" max="14391" width="3.28515625" style="128" customWidth="1"/>
    <col min="14392" max="14592" width="9.140625" style="128"/>
    <col min="14593" max="14593" width="5.7109375" style="128" customWidth="1"/>
    <col min="14594" max="14594" width="13.7109375" style="128" customWidth="1"/>
    <col min="14595" max="14595" width="8.85546875" style="128" customWidth="1"/>
    <col min="14596" max="14596" width="4.7109375" style="128" customWidth="1"/>
    <col min="14597" max="14621" width="3.28515625" style="128" customWidth="1"/>
    <col min="14622" max="14622" width="4.7109375" style="128" customWidth="1"/>
    <col min="14623" max="14647" width="3.28515625" style="128" customWidth="1"/>
    <col min="14648" max="14848" width="9.140625" style="128"/>
    <col min="14849" max="14849" width="5.7109375" style="128" customWidth="1"/>
    <col min="14850" max="14850" width="13.7109375" style="128" customWidth="1"/>
    <col min="14851" max="14851" width="8.85546875" style="128" customWidth="1"/>
    <col min="14852" max="14852" width="4.7109375" style="128" customWidth="1"/>
    <col min="14853" max="14877" width="3.28515625" style="128" customWidth="1"/>
    <col min="14878" max="14878" width="4.7109375" style="128" customWidth="1"/>
    <col min="14879" max="14903" width="3.28515625" style="128" customWidth="1"/>
    <col min="14904" max="15104" width="9.140625" style="128"/>
    <col min="15105" max="15105" width="5.7109375" style="128" customWidth="1"/>
    <col min="15106" max="15106" width="13.7109375" style="128" customWidth="1"/>
    <col min="15107" max="15107" width="8.85546875" style="128" customWidth="1"/>
    <col min="15108" max="15108" width="4.7109375" style="128" customWidth="1"/>
    <col min="15109" max="15133" width="3.28515625" style="128" customWidth="1"/>
    <col min="15134" max="15134" width="4.7109375" style="128" customWidth="1"/>
    <col min="15135" max="15159" width="3.28515625" style="128" customWidth="1"/>
    <col min="15160" max="15360" width="9.140625" style="128"/>
    <col min="15361" max="15361" width="5.7109375" style="128" customWidth="1"/>
    <col min="15362" max="15362" width="13.7109375" style="128" customWidth="1"/>
    <col min="15363" max="15363" width="8.85546875" style="128" customWidth="1"/>
    <col min="15364" max="15364" width="4.7109375" style="128" customWidth="1"/>
    <col min="15365" max="15389" width="3.28515625" style="128" customWidth="1"/>
    <col min="15390" max="15390" width="4.7109375" style="128" customWidth="1"/>
    <col min="15391" max="15415" width="3.28515625" style="128" customWidth="1"/>
    <col min="15416" max="15616" width="9.140625" style="128"/>
    <col min="15617" max="15617" width="5.7109375" style="128" customWidth="1"/>
    <col min="15618" max="15618" width="13.7109375" style="128" customWidth="1"/>
    <col min="15619" max="15619" width="8.85546875" style="128" customWidth="1"/>
    <col min="15620" max="15620" width="4.7109375" style="128" customWidth="1"/>
    <col min="15621" max="15645" width="3.28515625" style="128" customWidth="1"/>
    <col min="15646" max="15646" width="4.7109375" style="128" customWidth="1"/>
    <col min="15647" max="15671" width="3.28515625" style="128" customWidth="1"/>
    <col min="15672" max="15872" width="9.140625" style="128"/>
    <col min="15873" max="15873" width="5.7109375" style="128" customWidth="1"/>
    <col min="15874" max="15874" width="13.7109375" style="128" customWidth="1"/>
    <col min="15875" max="15875" width="8.85546875" style="128" customWidth="1"/>
    <col min="15876" max="15876" width="4.7109375" style="128" customWidth="1"/>
    <col min="15877" max="15901" width="3.28515625" style="128" customWidth="1"/>
    <col min="15902" max="15902" width="4.7109375" style="128" customWidth="1"/>
    <col min="15903" max="15927" width="3.28515625" style="128" customWidth="1"/>
    <col min="15928" max="16128" width="9.140625" style="128"/>
    <col min="16129" max="16129" width="5.7109375" style="128" customWidth="1"/>
    <col min="16130" max="16130" width="13.7109375" style="128" customWidth="1"/>
    <col min="16131" max="16131" width="8.85546875" style="128" customWidth="1"/>
    <col min="16132" max="16132" width="4.7109375" style="128" customWidth="1"/>
    <col min="16133" max="16157" width="3.28515625" style="128" customWidth="1"/>
    <col min="16158" max="16158" width="4.7109375" style="128" customWidth="1"/>
    <col min="16159" max="16183" width="3.28515625" style="128" customWidth="1"/>
    <col min="16184" max="16384" width="9.140625" style="128"/>
  </cols>
  <sheetData>
    <row r="1" spans="1:55" s="125" customFormat="1" ht="10.5" x14ac:dyDescent="0.2">
      <c r="BC1" s="126" t="s">
        <v>159</v>
      </c>
    </row>
    <row r="2" spans="1:55" s="125" customFormat="1" ht="21" customHeight="1" x14ac:dyDescent="0.2">
      <c r="AX2" s="443" t="s">
        <v>1</v>
      </c>
      <c r="AY2" s="443"/>
      <c r="AZ2" s="443"/>
      <c r="BA2" s="443"/>
      <c r="BB2" s="443"/>
      <c r="BC2" s="443"/>
    </row>
    <row r="3" spans="1:55" s="125" customFormat="1" ht="15" customHeight="1" x14ac:dyDescent="0.2">
      <c r="U3" s="126"/>
      <c r="V3" s="502"/>
      <c r="W3" s="502"/>
      <c r="X3" s="503"/>
      <c r="Y3" s="503"/>
      <c r="Z3" s="502"/>
      <c r="AA3" s="502"/>
      <c r="BC3" s="127" t="str">
        <f>'10'!T4</f>
        <v>Генеральный директор</v>
      </c>
    </row>
    <row r="4" spans="1:55" ht="12.75" customHeight="1" x14ac:dyDescent="0.25">
      <c r="BC4" s="127" t="str">
        <f>'10'!T5</f>
        <v>ЗАО "Южная Энергетичкска Компания"</v>
      </c>
    </row>
    <row r="5" spans="1:55" ht="12.75" customHeight="1" x14ac:dyDescent="0.25">
      <c r="BC5" s="127"/>
    </row>
    <row r="6" spans="1:55" ht="12.75" customHeight="1" x14ac:dyDescent="0.25">
      <c r="BC6" s="129" t="str">
        <f>'10'!T7</f>
        <v>_________________А.С. Шапошников</v>
      </c>
    </row>
    <row r="7" spans="1:55" ht="12.75" customHeight="1" x14ac:dyDescent="0.25">
      <c r="BC7" s="127"/>
    </row>
    <row r="8" spans="1:55" ht="12.75" customHeight="1" x14ac:dyDescent="0.25">
      <c r="BC8" s="127" t="s">
        <v>842</v>
      </c>
    </row>
    <row r="9" spans="1:55" ht="12.75" customHeight="1" x14ac:dyDescent="0.25">
      <c r="BC9" s="127" t="s">
        <v>783</v>
      </c>
    </row>
    <row r="10" spans="1:55" ht="12.75" customHeight="1" x14ac:dyDescent="0.25"/>
    <row r="11" spans="1:55" s="130" customFormat="1" ht="9.75" customHeight="1" x14ac:dyDescent="0.2">
      <c r="A11" s="504" t="s">
        <v>160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04"/>
      <c r="AQ11" s="504"/>
      <c r="AR11" s="504"/>
      <c r="AS11" s="504"/>
      <c r="AT11" s="504"/>
      <c r="AU11" s="504"/>
      <c r="AV11" s="504"/>
      <c r="AW11" s="504"/>
      <c r="AX11" s="504"/>
      <c r="AY11" s="504"/>
      <c r="AZ11" s="504"/>
      <c r="BA11" s="504"/>
      <c r="BB11" s="504"/>
      <c r="BC11" s="504"/>
    </row>
    <row r="12" spans="1:55" s="130" customFormat="1" ht="10.5" x14ac:dyDescent="0.2">
      <c r="U12" s="131" t="s">
        <v>790</v>
      </c>
      <c r="V12" s="508" t="s">
        <v>786</v>
      </c>
      <c r="W12" s="508"/>
      <c r="X12" s="504" t="s">
        <v>799</v>
      </c>
      <c r="Y12" s="504"/>
      <c r="Z12" s="508" t="s">
        <v>813</v>
      </c>
      <c r="AA12" s="508"/>
      <c r="AB12" s="130" t="s">
        <v>792</v>
      </c>
    </row>
    <row r="13" spans="1:55" s="132" customFormat="1" ht="9" customHeight="1" x14ac:dyDescent="0.25"/>
    <row r="14" spans="1:55" s="130" customFormat="1" ht="10.5" x14ac:dyDescent="0.2">
      <c r="V14" s="133" t="s">
        <v>793</v>
      </c>
      <c r="W14" s="512" t="s">
        <v>841</v>
      </c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178"/>
      <c r="AM14" s="178"/>
      <c r="AN14" s="178"/>
      <c r="AO14" s="178"/>
    </row>
    <row r="15" spans="1:55" s="134" customFormat="1" ht="10.5" customHeight="1" x14ac:dyDescent="0.15">
      <c r="W15" s="457" t="s">
        <v>794</v>
      </c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177"/>
      <c r="AM15" s="177"/>
      <c r="AN15" s="177"/>
      <c r="AO15" s="177"/>
    </row>
    <row r="16" spans="1:55" s="132" customFormat="1" ht="9" customHeight="1" x14ac:dyDescent="0.25"/>
    <row r="17" spans="1:55" s="130" customFormat="1" ht="10.5" x14ac:dyDescent="0.2">
      <c r="Y17" s="131" t="s">
        <v>795</v>
      </c>
      <c r="Z17" s="508" t="s">
        <v>813</v>
      </c>
      <c r="AA17" s="508"/>
      <c r="AB17" s="130" t="s">
        <v>796</v>
      </c>
    </row>
    <row r="18" spans="1:55" s="132" customFormat="1" ht="9" customHeight="1" x14ac:dyDescent="0.25"/>
    <row r="19" spans="1:55" s="130" customFormat="1" ht="9" customHeight="1" x14ac:dyDescent="0.2">
      <c r="X19" s="131" t="s">
        <v>797</v>
      </c>
      <c r="Y19" s="513" t="s">
        <v>840</v>
      </c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136"/>
      <c r="AO19" s="136"/>
      <c r="AP19" s="136"/>
    </row>
    <row r="20" spans="1:55" s="134" customFormat="1" ht="9.75" customHeight="1" x14ac:dyDescent="0.15">
      <c r="Y20" s="457" t="s">
        <v>798</v>
      </c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177"/>
      <c r="AO20" s="177"/>
      <c r="AP20" s="177"/>
    </row>
    <row r="21" spans="1:55" s="130" customFormat="1" ht="9" customHeight="1" x14ac:dyDescent="0.2">
      <c r="E21" s="137"/>
      <c r="F21" s="137"/>
      <c r="G21" s="137"/>
      <c r="H21" s="137"/>
      <c r="I21" s="137"/>
    </row>
    <row r="22" spans="1:55" s="138" customFormat="1" ht="9.75" customHeight="1" x14ac:dyDescent="0.15"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40"/>
      <c r="AO22" s="140"/>
      <c r="AP22" s="140"/>
    </row>
    <row r="23" spans="1:55" s="125" customFormat="1" ht="9" customHeight="1" x14ac:dyDescent="0.2">
      <c r="E23" s="141"/>
      <c r="F23" s="141"/>
      <c r="G23" s="141"/>
      <c r="H23" s="141"/>
      <c r="I23" s="141"/>
    </row>
    <row r="24" spans="1:55" s="138" customFormat="1" ht="15" customHeight="1" x14ac:dyDescent="0.15">
      <c r="A24" s="505" t="s">
        <v>3</v>
      </c>
      <c r="B24" s="505" t="s">
        <v>4</v>
      </c>
      <c r="C24" s="505" t="s">
        <v>5</v>
      </c>
      <c r="D24" s="499" t="s">
        <v>822</v>
      </c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1"/>
      <c r="AD24" s="514" t="s">
        <v>823</v>
      </c>
      <c r="AE24" s="515"/>
      <c r="AF24" s="515"/>
      <c r="AG24" s="515"/>
      <c r="AH24" s="515"/>
      <c r="AI24" s="515"/>
      <c r="AJ24" s="515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/>
      <c r="AV24" s="515"/>
      <c r="AW24" s="515"/>
      <c r="AX24" s="515"/>
      <c r="AY24" s="515"/>
      <c r="AZ24" s="515"/>
      <c r="BA24" s="515"/>
      <c r="BB24" s="515"/>
      <c r="BC24" s="516"/>
    </row>
    <row r="25" spans="1:55" s="138" customFormat="1" ht="15" customHeight="1" x14ac:dyDescent="0.15">
      <c r="A25" s="507"/>
      <c r="B25" s="507"/>
      <c r="C25" s="507"/>
      <c r="D25" s="142" t="s">
        <v>17</v>
      </c>
      <c r="E25" s="509" t="s">
        <v>18</v>
      </c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1"/>
      <c r="AD25" s="179" t="s">
        <v>17</v>
      </c>
      <c r="AE25" s="499" t="s">
        <v>18</v>
      </c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0"/>
      <c r="AZ25" s="500"/>
      <c r="BA25" s="500"/>
      <c r="BB25" s="500"/>
      <c r="BC25" s="501"/>
    </row>
    <row r="26" spans="1:55" s="138" customFormat="1" ht="15" customHeight="1" x14ac:dyDescent="0.15">
      <c r="A26" s="507"/>
      <c r="B26" s="507"/>
      <c r="C26" s="507"/>
      <c r="D26" s="505" t="s">
        <v>10</v>
      </c>
      <c r="E26" s="499" t="s">
        <v>10</v>
      </c>
      <c r="F26" s="500"/>
      <c r="G26" s="500"/>
      <c r="H26" s="500"/>
      <c r="I26" s="501"/>
      <c r="J26" s="499" t="s">
        <v>11</v>
      </c>
      <c r="K26" s="500"/>
      <c r="L26" s="500"/>
      <c r="M26" s="500"/>
      <c r="N26" s="501"/>
      <c r="O26" s="499" t="s">
        <v>12</v>
      </c>
      <c r="P26" s="500"/>
      <c r="Q26" s="500"/>
      <c r="R26" s="500"/>
      <c r="S26" s="501"/>
      <c r="T26" s="499" t="s">
        <v>13</v>
      </c>
      <c r="U26" s="500"/>
      <c r="V26" s="500"/>
      <c r="W26" s="500"/>
      <c r="X26" s="501"/>
      <c r="Y26" s="499" t="s">
        <v>14</v>
      </c>
      <c r="Z26" s="500"/>
      <c r="AA26" s="500"/>
      <c r="AB26" s="500"/>
      <c r="AC26" s="501"/>
      <c r="AD26" s="505" t="s">
        <v>10</v>
      </c>
      <c r="AE26" s="499" t="s">
        <v>10</v>
      </c>
      <c r="AF26" s="500"/>
      <c r="AG26" s="500"/>
      <c r="AH26" s="500"/>
      <c r="AI26" s="501"/>
      <c r="AJ26" s="499" t="s">
        <v>11</v>
      </c>
      <c r="AK26" s="500"/>
      <c r="AL26" s="500"/>
      <c r="AM26" s="500"/>
      <c r="AN26" s="501"/>
      <c r="AO26" s="499" t="s">
        <v>12</v>
      </c>
      <c r="AP26" s="500"/>
      <c r="AQ26" s="500"/>
      <c r="AR26" s="500"/>
      <c r="AS26" s="501"/>
      <c r="AT26" s="499" t="s">
        <v>13</v>
      </c>
      <c r="AU26" s="500"/>
      <c r="AV26" s="500"/>
      <c r="AW26" s="500"/>
      <c r="AX26" s="501"/>
      <c r="AY26" s="499" t="s">
        <v>14</v>
      </c>
      <c r="AZ26" s="500"/>
      <c r="BA26" s="500"/>
      <c r="BB26" s="500"/>
      <c r="BC26" s="501"/>
    </row>
    <row r="27" spans="1:55" s="138" customFormat="1" ht="108" customHeight="1" x14ac:dyDescent="0.15">
      <c r="A27" s="507"/>
      <c r="B27" s="507"/>
      <c r="C27" s="507"/>
      <c r="D27" s="506"/>
      <c r="E27" s="143" t="s">
        <v>161</v>
      </c>
      <c r="F27" s="143" t="s">
        <v>162</v>
      </c>
      <c r="G27" s="143" t="s">
        <v>163</v>
      </c>
      <c r="H27" s="143" t="s">
        <v>164</v>
      </c>
      <c r="I27" s="143" t="s">
        <v>165</v>
      </c>
      <c r="J27" s="143" t="s">
        <v>161</v>
      </c>
      <c r="K27" s="143" t="s">
        <v>162</v>
      </c>
      <c r="L27" s="143" t="s">
        <v>163</v>
      </c>
      <c r="M27" s="143" t="s">
        <v>164</v>
      </c>
      <c r="N27" s="143" t="s">
        <v>165</v>
      </c>
      <c r="O27" s="143" t="s">
        <v>161</v>
      </c>
      <c r="P27" s="143" t="s">
        <v>162</v>
      </c>
      <c r="Q27" s="143" t="s">
        <v>163</v>
      </c>
      <c r="R27" s="143" t="s">
        <v>164</v>
      </c>
      <c r="S27" s="143" t="s">
        <v>165</v>
      </c>
      <c r="T27" s="143" t="s">
        <v>161</v>
      </c>
      <c r="U27" s="143" t="s">
        <v>162</v>
      </c>
      <c r="V27" s="143" t="s">
        <v>163</v>
      </c>
      <c r="W27" s="143" t="s">
        <v>164</v>
      </c>
      <c r="X27" s="143" t="s">
        <v>165</v>
      </c>
      <c r="Y27" s="143" t="s">
        <v>161</v>
      </c>
      <c r="Z27" s="143" t="s">
        <v>162</v>
      </c>
      <c r="AA27" s="143" t="s">
        <v>163</v>
      </c>
      <c r="AB27" s="143" t="s">
        <v>164</v>
      </c>
      <c r="AC27" s="143" t="s">
        <v>165</v>
      </c>
      <c r="AD27" s="506"/>
      <c r="AE27" s="143" t="s">
        <v>161</v>
      </c>
      <c r="AF27" s="143" t="s">
        <v>162</v>
      </c>
      <c r="AG27" s="143" t="s">
        <v>163</v>
      </c>
      <c r="AH27" s="143" t="s">
        <v>164</v>
      </c>
      <c r="AI27" s="143" t="s">
        <v>165</v>
      </c>
      <c r="AJ27" s="143" t="s">
        <v>161</v>
      </c>
      <c r="AK27" s="143" t="s">
        <v>162</v>
      </c>
      <c r="AL27" s="143" t="s">
        <v>163</v>
      </c>
      <c r="AM27" s="143" t="s">
        <v>164</v>
      </c>
      <c r="AN27" s="143" t="s">
        <v>165</v>
      </c>
      <c r="AO27" s="143" t="s">
        <v>161</v>
      </c>
      <c r="AP27" s="143" t="s">
        <v>162</v>
      </c>
      <c r="AQ27" s="143" t="s">
        <v>163</v>
      </c>
      <c r="AR27" s="143" t="s">
        <v>164</v>
      </c>
      <c r="AS27" s="143" t="s">
        <v>165</v>
      </c>
      <c r="AT27" s="143" t="s">
        <v>161</v>
      </c>
      <c r="AU27" s="143" t="s">
        <v>162</v>
      </c>
      <c r="AV27" s="143" t="s">
        <v>163</v>
      </c>
      <c r="AW27" s="143" t="s">
        <v>164</v>
      </c>
      <c r="AX27" s="143" t="s">
        <v>165</v>
      </c>
      <c r="AY27" s="143" t="s">
        <v>161</v>
      </c>
      <c r="AZ27" s="143" t="s">
        <v>162</v>
      </c>
      <c r="BA27" s="143" t="s">
        <v>163</v>
      </c>
      <c r="BB27" s="143" t="s">
        <v>164</v>
      </c>
      <c r="BC27" s="143" t="s">
        <v>165</v>
      </c>
    </row>
    <row r="28" spans="1:55" s="138" customFormat="1" ht="12" customHeight="1" x14ac:dyDescent="0.15">
      <c r="A28" s="144">
        <v>1</v>
      </c>
      <c r="B28" s="144">
        <v>2</v>
      </c>
      <c r="C28" s="144">
        <v>3</v>
      </c>
      <c r="D28" s="144">
        <v>4</v>
      </c>
      <c r="E28" s="144" t="s">
        <v>49</v>
      </c>
      <c r="F28" s="144" t="s">
        <v>50</v>
      </c>
      <c r="G28" s="144" t="s">
        <v>51</v>
      </c>
      <c r="H28" s="144" t="s">
        <v>52</v>
      </c>
      <c r="I28" s="144" t="s">
        <v>53</v>
      </c>
      <c r="J28" s="144" t="s">
        <v>56</v>
      </c>
      <c r="K28" s="144" t="s">
        <v>57</v>
      </c>
      <c r="L28" s="144" t="s">
        <v>58</v>
      </c>
      <c r="M28" s="144" t="s">
        <v>59</v>
      </c>
      <c r="N28" s="144" t="s">
        <v>60</v>
      </c>
      <c r="O28" s="144" t="s">
        <v>63</v>
      </c>
      <c r="P28" s="144" t="s">
        <v>64</v>
      </c>
      <c r="Q28" s="144" t="s">
        <v>65</v>
      </c>
      <c r="R28" s="144" t="s">
        <v>66</v>
      </c>
      <c r="S28" s="144" t="s">
        <v>67</v>
      </c>
      <c r="T28" s="144" t="s">
        <v>70</v>
      </c>
      <c r="U28" s="144" t="s">
        <v>71</v>
      </c>
      <c r="V28" s="144" t="s">
        <v>72</v>
      </c>
      <c r="W28" s="144" t="s">
        <v>73</v>
      </c>
      <c r="X28" s="144" t="s">
        <v>74</v>
      </c>
      <c r="Y28" s="144" t="s">
        <v>77</v>
      </c>
      <c r="Z28" s="144" t="s">
        <v>78</v>
      </c>
      <c r="AA28" s="144" t="s">
        <v>79</v>
      </c>
      <c r="AB28" s="144" t="s">
        <v>80</v>
      </c>
      <c r="AC28" s="144" t="s">
        <v>81</v>
      </c>
      <c r="AD28" s="144">
        <v>6</v>
      </c>
      <c r="AE28" s="144" t="s">
        <v>122</v>
      </c>
      <c r="AF28" s="144" t="s">
        <v>123</v>
      </c>
      <c r="AG28" s="144" t="s">
        <v>124</v>
      </c>
      <c r="AH28" s="144" t="s">
        <v>125</v>
      </c>
      <c r="AI28" s="144" t="s">
        <v>126</v>
      </c>
      <c r="AJ28" s="144" t="s">
        <v>166</v>
      </c>
      <c r="AK28" s="144" t="s">
        <v>167</v>
      </c>
      <c r="AL28" s="144" t="s">
        <v>168</v>
      </c>
      <c r="AM28" s="144" t="s">
        <v>169</v>
      </c>
      <c r="AN28" s="144" t="s">
        <v>170</v>
      </c>
      <c r="AO28" s="144" t="s">
        <v>171</v>
      </c>
      <c r="AP28" s="144" t="s">
        <v>172</v>
      </c>
      <c r="AQ28" s="144" t="s">
        <v>173</v>
      </c>
      <c r="AR28" s="144" t="s">
        <v>174</v>
      </c>
      <c r="AS28" s="144" t="s">
        <v>175</v>
      </c>
      <c r="AT28" s="144" t="s">
        <v>176</v>
      </c>
      <c r="AU28" s="144" t="s">
        <v>177</v>
      </c>
      <c r="AV28" s="144" t="s">
        <v>178</v>
      </c>
      <c r="AW28" s="144" t="s">
        <v>179</v>
      </c>
      <c r="AX28" s="144" t="s">
        <v>180</v>
      </c>
      <c r="AY28" s="144" t="s">
        <v>181</v>
      </c>
      <c r="AZ28" s="144" t="s">
        <v>182</v>
      </c>
      <c r="BA28" s="144" t="s">
        <v>183</v>
      </c>
      <c r="BB28" s="144" t="s">
        <v>184</v>
      </c>
      <c r="BC28" s="144" t="s">
        <v>185</v>
      </c>
    </row>
    <row r="29" spans="1:55" s="138" customFormat="1" ht="12" customHeight="1" x14ac:dyDescent="0.15">
      <c r="A29" s="145"/>
      <c r="B29" s="117" t="s">
        <v>788</v>
      </c>
      <c r="C29" s="146"/>
      <c r="D29" s="180">
        <f>D30+D31</f>
        <v>5.0166899999999996</v>
      </c>
      <c r="E29" s="180">
        <f t="shared" ref="E29:BC29" si="0">E30+E31</f>
        <v>4.0971246199999998</v>
      </c>
      <c r="F29" s="180">
        <f t="shared" si="0"/>
        <v>0</v>
      </c>
      <c r="G29" s="180">
        <f t="shared" si="0"/>
        <v>0</v>
      </c>
      <c r="H29" s="180">
        <f t="shared" si="0"/>
        <v>4.0971246199999998</v>
      </c>
      <c r="I29" s="180">
        <f t="shared" si="0"/>
        <v>0</v>
      </c>
      <c r="J29" s="180">
        <f t="shared" si="0"/>
        <v>0</v>
      </c>
      <c r="K29" s="180">
        <f t="shared" si="0"/>
        <v>0</v>
      </c>
      <c r="L29" s="180">
        <f t="shared" si="0"/>
        <v>0</v>
      </c>
      <c r="M29" s="180">
        <f t="shared" si="0"/>
        <v>0</v>
      </c>
      <c r="N29" s="180">
        <f t="shared" si="0"/>
        <v>0</v>
      </c>
      <c r="O29" s="180">
        <f t="shared" si="0"/>
        <v>0</v>
      </c>
      <c r="P29" s="118">
        <f t="shared" si="0"/>
        <v>0</v>
      </c>
      <c r="Q29" s="118">
        <f t="shared" si="0"/>
        <v>0</v>
      </c>
      <c r="R29" s="118">
        <f t="shared" si="0"/>
        <v>0</v>
      </c>
      <c r="S29" s="118">
        <f t="shared" si="0"/>
        <v>0</v>
      </c>
      <c r="T29" s="180">
        <f t="shared" si="0"/>
        <v>0</v>
      </c>
      <c r="U29" s="180">
        <f t="shared" si="0"/>
        <v>0</v>
      </c>
      <c r="V29" s="180">
        <f t="shared" si="0"/>
        <v>0</v>
      </c>
      <c r="W29" s="180">
        <f t="shared" si="0"/>
        <v>0</v>
      </c>
      <c r="X29" s="180">
        <f t="shared" si="0"/>
        <v>0</v>
      </c>
      <c r="Y29" s="180">
        <f t="shared" si="0"/>
        <v>4.0971246199999998</v>
      </c>
      <c r="Z29" s="180">
        <f t="shared" si="0"/>
        <v>0</v>
      </c>
      <c r="AA29" s="180">
        <f t="shared" si="0"/>
        <v>0</v>
      </c>
      <c r="AB29" s="180">
        <f t="shared" si="0"/>
        <v>4.0971246199999998</v>
      </c>
      <c r="AC29" s="180">
        <f t="shared" si="0"/>
        <v>0</v>
      </c>
      <c r="AD29" s="180">
        <f t="shared" si="0"/>
        <v>4.1805750000000002</v>
      </c>
      <c r="AE29" s="180">
        <f t="shared" si="0"/>
        <v>4.0971246199999998</v>
      </c>
      <c r="AF29" s="180">
        <f t="shared" si="0"/>
        <v>0</v>
      </c>
      <c r="AG29" s="180">
        <f t="shared" si="0"/>
        <v>0</v>
      </c>
      <c r="AH29" s="180">
        <f t="shared" si="0"/>
        <v>4.0971246199999998</v>
      </c>
      <c r="AI29" s="180">
        <f t="shared" si="0"/>
        <v>0</v>
      </c>
      <c r="AJ29" s="180">
        <f t="shared" si="0"/>
        <v>0</v>
      </c>
      <c r="AK29" s="180">
        <f t="shared" si="0"/>
        <v>0</v>
      </c>
      <c r="AL29" s="180">
        <f t="shared" si="0"/>
        <v>0</v>
      </c>
      <c r="AM29" s="180">
        <f t="shared" si="0"/>
        <v>0</v>
      </c>
      <c r="AN29" s="180">
        <f t="shared" si="0"/>
        <v>0</v>
      </c>
      <c r="AO29" s="180">
        <f t="shared" si="0"/>
        <v>0</v>
      </c>
      <c r="AP29" s="180">
        <f t="shared" si="0"/>
        <v>0</v>
      </c>
      <c r="AQ29" s="180">
        <f t="shared" si="0"/>
        <v>0</v>
      </c>
      <c r="AR29" s="180">
        <f t="shared" si="0"/>
        <v>0</v>
      </c>
      <c r="AS29" s="180">
        <f t="shared" si="0"/>
        <v>0</v>
      </c>
      <c r="AT29" s="180">
        <f t="shared" si="0"/>
        <v>0</v>
      </c>
      <c r="AU29" s="180">
        <f t="shared" si="0"/>
        <v>0</v>
      </c>
      <c r="AV29" s="180">
        <f t="shared" si="0"/>
        <v>0</v>
      </c>
      <c r="AW29" s="180">
        <f t="shared" si="0"/>
        <v>0</v>
      </c>
      <c r="AX29" s="180">
        <f t="shared" si="0"/>
        <v>0</v>
      </c>
      <c r="AY29" s="180">
        <f t="shared" si="0"/>
        <v>4.0971246199999998</v>
      </c>
      <c r="AZ29" s="180">
        <f t="shared" si="0"/>
        <v>0</v>
      </c>
      <c r="BA29" s="180">
        <f t="shared" si="0"/>
        <v>0</v>
      </c>
      <c r="BB29" s="180">
        <f t="shared" si="0"/>
        <v>4.0971246199999998</v>
      </c>
      <c r="BC29" s="180">
        <f t="shared" si="0"/>
        <v>0</v>
      </c>
    </row>
    <row r="30" spans="1:55" s="138" customFormat="1" ht="12" customHeight="1" x14ac:dyDescent="0.15">
      <c r="A30" s="116" t="s">
        <v>784</v>
      </c>
      <c r="B30" s="148" t="str">
        <f>'10'!B28</f>
        <v>ТП-39,Замена трансформаторов 250кВА на 400кВА-2шт.</v>
      </c>
      <c r="C30" s="146" t="str">
        <f>'10'!C28</f>
        <v>L_YUEK_007</v>
      </c>
      <c r="D30" s="147">
        <f>'10'!D30</f>
        <v>0</v>
      </c>
      <c r="E30" s="124">
        <f t="shared" ref="E30:I31" si="1">J30+O30+T30+Y30</f>
        <v>0.11709708000000001</v>
      </c>
      <c r="F30" s="124">
        <f t="shared" si="1"/>
        <v>0</v>
      </c>
      <c r="G30" s="124">
        <f t="shared" si="1"/>
        <v>0</v>
      </c>
      <c r="H30" s="124">
        <f t="shared" si="1"/>
        <v>0.11709708000000001</v>
      </c>
      <c r="I30" s="124">
        <f t="shared" si="1"/>
        <v>0</v>
      </c>
      <c r="J30" s="124">
        <f>'10'!J28</f>
        <v>0</v>
      </c>
      <c r="K30" s="147">
        <f>J30/15</f>
        <v>0</v>
      </c>
      <c r="L30" s="147">
        <f>J30-K30-M30-N30</f>
        <v>0</v>
      </c>
      <c r="M30" s="147">
        <f>J30/2.1</f>
        <v>0</v>
      </c>
      <c r="N30" s="147">
        <f>J30/11</f>
        <v>0</v>
      </c>
      <c r="O30" s="124">
        <f>'10'!L28</f>
        <v>0</v>
      </c>
      <c r="P30" s="147">
        <f>O30/15</f>
        <v>0</v>
      </c>
      <c r="Q30" s="147">
        <f>O30-P30-R30-S30</f>
        <v>0</v>
      </c>
      <c r="R30" s="147">
        <f>O30/2.1</f>
        <v>0</v>
      </c>
      <c r="S30" s="147">
        <f>O30/11</f>
        <v>0</v>
      </c>
      <c r="T30" s="124">
        <f>'10'!N28</f>
        <v>0</v>
      </c>
      <c r="U30" s="147">
        <f>T30/15</f>
        <v>0</v>
      </c>
      <c r="V30" s="147">
        <f>T30-U30-W30-X30</f>
        <v>0</v>
      </c>
      <c r="W30" s="147">
        <f>T30/2.1</f>
        <v>0</v>
      </c>
      <c r="X30" s="147">
        <f>T30/11</f>
        <v>0</v>
      </c>
      <c r="Y30" s="124">
        <f>'10'!P28</f>
        <v>0.11709708000000001</v>
      </c>
      <c r="Z30" s="147">
        <v>0</v>
      </c>
      <c r="AA30" s="147">
        <v>0</v>
      </c>
      <c r="AB30" s="147">
        <f>Y30</f>
        <v>0.11709708000000001</v>
      </c>
      <c r="AC30" s="385">
        <v>0</v>
      </c>
      <c r="AD30" s="124">
        <f>D30/1.2</f>
        <v>0</v>
      </c>
      <c r="AE30" s="124">
        <f t="shared" ref="AE30:AH31" si="2">AJ30+AO30+AT30+AY30</f>
        <v>0.11709708000000001</v>
      </c>
      <c r="AF30" s="124">
        <f t="shared" si="2"/>
        <v>0</v>
      </c>
      <c r="AG30" s="124">
        <f t="shared" si="2"/>
        <v>0</v>
      </c>
      <c r="AH30" s="124">
        <f t="shared" si="2"/>
        <v>0.11709708000000001</v>
      </c>
      <c r="AI30" s="124">
        <f>AN30+AS30+AX30+BC30</f>
        <v>0</v>
      </c>
      <c r="AJ30" s="124">
        <f>'12'!K28</f>
        <v>0</v>
      </c>
      <c r="AK30" s="147">
        <f>AJ30/15</f>
        <v>0</v>
      </c>
      <c r="AL30" s="147">
        <f>AJ30-AK30-AM30-AN30</f>
        <v>0</v>
      </c>
      <c r="AM30" s="147">
        <f>AJ30/2.1</f>
        <v>0</v>
      </c>
      <c r="AN30" s="147">
        <f>AJ30/11</f>
        <v>0</v>
      </c>
      <c r="AO30" s="124">
        <f>'12'!M28</f>
        <v>0</v>
      </c>
      <c r="AP30" s="147">
        <f>AO30/15</f>
        <v>0</v>
      </c>
      <c r="AQ30" s="147">
        <f>AO30-AP30-AR30-AS30</f>
        <v>0</v>
      </c>
      <c r="AR30" s="147">
        <f>AO30/2.1</f>
        <v>0</v>
      </c>
      <c r="AS30" s="147">
        <f>AO30/11</f>
        <v>0</v>
      </c>
      <c r="AT30" s="124">
        <f>'12'!O28</f>
        <v>0</v>
      </c>
      <c r="AU30" s="147">
        <f>AT30/15</f>
        <v>0</v>
      </c>
      <c r="AV30" s="147">
        <f>AT30-AU30-AW30-AX30</f>
        <v>0</v>
      </c>
      <c r="AW30" s="147">
        <f>AT30/2.1</f>
        <v>0</v>
      </c>
      <c r="AX30" s="147">
        <f>AT30/11</f>
        <v>0</v>
      </c>
      <c r="AY30" s="124">
        <f>'12'!Q28</f>
        <v>0.11709708000000001</v>
      </c>
      <c r="AZ30" s="147">
        <v>0</v>
      </c>
      <c r="BA30" s="147">
        <v>0</v>
      </c>
      <c r="BB30" s="147">
        <f>AY30</f>
        <v>0.11709708000000001</v>
      </c>
      <c r="BC30" s="385">
        <v>0</v>
      </c>
    </row>
    <row r="31" spans="1:55" s="138" customFormat="1" ht="12" customHeight="1" x14ac:dyDescent="0.15">
      <c r="A31" s="116" t="s">
        <v>785</v>
      </c>
      <c r="B31" s="148" t="str">
        <f>'10'!B29</f>
        <v xml:space="preserve">Создание автоматизированных информационно-измерительных систем учета электрической энергии(мощности) и передачи показаний приборов учета, находящихся в зоне обслуживания филиала ЗАО "ЮЭК". 
</v>
      </c>
      <c r="C31" s="146" t="str">
        <f>'10'!C29</f>
        <v>L_YUEK_008</v>
      </c>
      <c r="D31" s="147">
        <f>'10'!D29</f>
        <v>5.0166899999999996</v>
      </c>
      <c r="E31" s="124">
        <f t="shared" si="1"/>
        <v>3.98002754</v>
      </c>
      <c r="F31" s="124">
        <f t="shared" si="1"/>
        <v>0</v>
      </c>
      <c r="G31" s="124">
        <f t="shared" si="1"/>
        <v>0</v>
      </c>
      <c r="H31" s="124">
        <f t="shared" si="1"/>
        <v>3.98002754</v>
      </c>
      <c r="I31" s="124">
        <f t="shared" si="1"/>
        <v>0</v>
      </c>
      <c r="J31" s="124">
        <f>'10'!J29</f>
        <v>0</v>
      </c>
      <c r="K31" s="147">
        <f>J31/15</f>
        <v>0</v>
      </c>
      <c r="L31" s="147">
        <f>J31-K31-M31-N31</f>
        <v>0</v>
      </c>
      <c r="M31" s="147">
        <f>J31/2.1</f>
        <v>0</v>
      </c>
      <c r="N31" s="147">
        <f>J31/11</f>
        <v>0</v>
      </c>
      <c r="O31" s="124">
        <f>'10'!L29</f>
        <v>0</v>
      </c>
      <c r="P31" s="147">
        <f>O31/15</f>
        <v>0</v>
      </c>
      <c r="Q31" s="147">
        <f>O31-P31-R31-S31</f>
        <v>0</v>
      </c>
      <c r="R31" s="147">
        <f>O31/2.1</f>
        <v>0</v>
      </c>
      <c r="S31" s="147">
        <f>O31/11</f>
        <v>0</v>
      </c>
      <c r="T31" s="124">
        <f>'10'!N29</f>
        <v>0</v>
      </c>
      <c r="U31" s="147">
        <f>T31/15</f>
        <v>0</v>
      </c>
      <c r="V31" s="147">
        <f>T31-U31-W31-X31</f>
        <v>0</v>
      </c>
      <c r="W31" s="147">
        <f>T31/2.1</f>
        <v>0</v>
      </c>
      <c r="X31" s="147">
        <f>T31/11</f>
        <v>0</v>
      </c>
      <c r="Y31" s="124">
        <f>AY31</f>
        <v>3.98002754</v>
      </c>
      <c r="Z31" s="147">
        <v>0</v>
      </c>
      <c r="AA31" s="147">
        <v>0</v>
      </c>
      <c r="AB31" s="147">
        <f>Y31</f>
        <v>3.98002754</v>
      </c>
      <c r="AC31" s="147">
        <v>0</v>
      </c>
      <c r="AD31" s="124">
        <f>D31/1.2</f>
        <v>4.1805750000000002</v>
      </c>
      <c r="AE31" s="124">
        <f t="shared" si="2"/>
        <v>3.98002754</v>
      </c>
      <c r="AF31" s="124">
        <f t="shared" si="2"/>
        <v>0</v>
      </c>
      <c r="AG31" s="124">
        <f t="shared" si="2"/>
        <v>0</v>
      </c>
      <c r="AH31" s="124">
        <f t="shared" si="2"/>
        <v>3.98002754</v>
      </c>
      <c r="AI31" s="124">
        <f t="shared" ref="AI31" si="3">AN31+AS31+AX31+BC31</f>
        <v>0</v>
      </c>
      <c r="AJ31" s="124">
        <f>'12'!K29</f>
        <v>0</v>
      </c>
      <c r="AK31" s="147">
        <f>AJ31/15</f>
        <v>0</v>
      </c>
      <c r="AL31" s="147">
        <f>AJ31-AK31-AM31-AN31</f>
        <v>0</v>
      </c>
      <c r="AM31" s="147">
        <f>AJ31/2.1</f>
        <v>0</v>
      </c>
      <c r="AN31" s="147">
        <f>AJ31/11</f>
        <v>0</v>
      </c>
      <c r="AO31" s="124">
        <f>'12'!M29</f>
        <v>0</v>
      </c>
      <c r="AP31" s="147">
        <f>AO31/15</f>
        <v>0</v>
      </c>
      <c r="AQ31" s="147">
        <f>AO31-AP31-AR31-AS31</f>
        <v>0</v>
      </c>
      <c r="AR31" s="147">
        <f>AO31/2.1</f>
        <v>0</v>
      </c>
      <c r="AS31" s="147">
        <f>AO31/11</f>
        <v>0</v>
      </c>
      <c r="AT31" s="124">
        <f>'12'!O29</f>
        <v>0</v>
      </c>
      <c r="AU31" s="147">
        <f>AT31/15</f>
        <v>0</v>
      </c>
      <c r="AV31" s="147">
        <f>AT31-AU31-AW31-AX31</f>
        <v>0</v>
      </c>
      <c r="AW31" s="147">
        <f>AT31/2.1</f>
        <v>0</v>
      </c>
      <c r="AX31" s="147">
        <f>AT31/11</f>
        <v>0</v>
      </c>
      <c r="AY31" s="124">
        <f>'12'!Q29</f>
        <v>3.98002754</v>
      </c>
      <c r="AZ31" s="147">
        <v>0</v>
      </c>
      <c r="BA31" s="147">
        <v>0</v>
      </c>
      <c r="BB31" s="147">
        <f>AY31</f>
        <v>3.98002754</v>
      </c>
      <c r="BC31" s="147">
        <v>0</v>
      </c>
    </row>
    <row r="32" spans="1:55" s="152" customFormat="1" ht="18.75" x14ac:dyDescent="0.3">
      <c r="A32" s="149"/>
      <c r="B32" s="150" t="str">
        <f>'10'!B31</f>
        <v>И.о. начальника ПТО ЗАО "Южная Энергетическая Компания"</v>
      </c>
      <c r="C32" s="149"/>
      <c r="D32" s="149"/>
      <c r="E32" s="149"/>
      <c r="F32" s="151"/>
      <c r="G32" s="149"/>
      <c r="H32" s="149"/>
      <c r="I32" s="149"/>
      <c r="J32" s="149"/>
      <c r="K32" s="149" t="str">
        <f>'10'!K31</f>
        <v>И.Е. Глухов</v>
      </c>
      <c r="L32" s="149"/>
      <c r="M32" s="149"/>
      <c r="N32" s="149"/>
      <c r="O32" s="149"/>
    </row>
  </sheetData>
  <mergeCells count="32">
    <mergeCell ref="A24:A27"/>
    <mergeCell ref="B24:B27"/>
    <mergeCell ref="C24:C27"/>
    <mergeCell ref="V12:W12"/>
    <mergeCell ref="X12:Y12"/>
    <mergeCell ref="E25:AC25"/>
    <mergeCell ref="Z12:AA12"/>
    <mergeCell ref="W14:AK14"/>
    <mergeCell ref="W15:AK15"/>
    <mergeCell ref="Z17:AA17"/>
    <mergeCell ref="Y19:AM19"/>
    <mergeCell ref="Y20:AM20"/>
    <mergeCell ref="D24:AC24"/>
    <mergeCell ref="AD24:BC24"/>
    <mergeCell ref="AE25:BC25"/>
    <mergeCell ref="D26:D27"/>
    <mergeCell ref="AY26:BC26"/>
    <mergeCell ref="AX2:BC2"/>
    <mergeCell ref="V3:W3"/>
    <mergeCell ref="X3:Y3"/>
    <mergeCell ref="Z3:AA3"/>
    <mergeCell ref="A11:BC11"/>
    <mergeCell ref="AD26:AD27"/>
    <mergeCell ref="AE26:AI26"/>
    <mergeCell ref="AJ26:AN26"/>
    <mergeCell ref="AO26:AS26"/>
    <mergeCell ref="AT26:AX26"/>
    <mergeCell ref="E26:I26"/>
    <mergeCell ref="J26:N26"/>
    <mergeCell ref="O26:S26"/>
    <mergeCell ref="T26:X26"/>
    <mergeCell ref="Y26:AC26"/>
  </mergeCells>
  <pageMargins left="0.23622047244094491" right="0.23622047244094491" top="0.74803149606299213" bottom="0.74803149606299213" header="0.31496062992125984" footer="0.31496062992125984"/>
  <pageSetup paperSize="8" scale="5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30"/>
  <sheetViews>
    <sheetView view="pageBreakPreview" topLeftCell="A16" zoomScale="145" zoomScaleSheetLayoutView="145" workbookViewId="0">
      <selection activeCell="U29" sqref="U29"/>
    </sheetView>
  </sheetViews>
  <sheetFormatPr defaultRowHeight="15.75" x14ac:dyDescent="0.25"/>
  <cols>
    <col min="1" max="1" width="5.28515625" style="5" customWidth="1"/>
    <col min="2" max="2" width="29" style="5" customWidth="1"/>
    <col min="3" max="3" width="9" style="5" customWidth="1"/>
    <col min="4" max="5" width="5.42578125" style="5" customWidth="1"/>
    <col min="6" max="23" width="4" style="5" customWidth="1"/>
    <col min="24" max="25" width="5.7109375" style="5" customWidth="1"/>
    <col min="26" max="27" width="5.140625" style="5" customWidth="1"/>
    <col min="28" max="29" width="7.7109375" style="5" customWidth="1"/>
    <col min="30" max="240" width="9.140625" style="5"/>
    <col min="241" max="241" width="5.28515625" style="5" customWidth="1"/>
    <col min="242" max="242" width="18.140625" style="5" customWidth="1"/>
    <col min="243" max="243" width="9" style="5" customWidth="1"/>
    <col min="244" max="285" width="4" style="5" customWidth="1"/>
    <col min="286" max="496" width="9.140625" style="5"/>
    <col min="497" max="497" width="5.28515625" style="5" customWidth="1"/>
    <col min="498" max="498" width="18.140625" style="5" customWidth="1"/>
    <col min="499" max="499" width="9" style="5" customWidth="1"/>
    <col min="500" max="541" width="4" style="5" customWidth="1"/>
    <col min="542" max="752" width="9.140625" style="5"/>
    <col min="753" max="753" width="5.28515625" style="5" customWidth="1"/>
    <col min="754" max="754" width="18.140625" style="5" customWidth="1"/>
    <col min="755" max="755" width="9" style="5" customWidth="1"/>
    <col min="756" max="797" width="4" style="5" customWidth="1"/>
    <col min="798" max="1008" width="9.140625" style="5"/>
    <col min="1009" max="1009" width="5.28515625" style="5" customWidth="1"/>
    <col min="1010" max="1010" width="18.140625" style="5" customWidth="1"/>
    <col min="1011" max="1011" width="9" style="5" customWidth="1"/>
    <col min="1012" max="1053" width="4" style="5" customWidth="1"/>
    <col min="1054" max="1264" width="9.140625" style="5"/>
    <col min="1265" max="1265" width="5.28515625" style="5" customWidth="1"/>
    <col min="1266" max="1266" width="18.140625" style="5" customWidth="1"/>
    <col min="1267" max="1267" width="9" style="5" customWidth="1"/>
    <col min="1268" max="1309" width="4" style="5" customWidth="1"/>
    <col min="1310" max="1520" width="9.140625" style="5"/>
    <col min="1521" max="1521" width="5.28515625" style="5" customWidth="1"/>
    <col min="1522" max="1522" width="18.140625" style="5" customWidth="1"/>
    <col min="1523" max="1523" width="9" style="5" customWidth="1"/>
    <col min="1524" max="1565" width="4" style="5" customWidth="1"/>
    <col min="1566" max="1776" width="9.140625" style="5"/>
    <col min="1777" max="1777" width="5.28515625" style="5" customWidth="1"/>
    <col min="1778" max="1778" width="18.140625" style="5" customWidth="1"/>
    <col min="1779" max="1779" width="9" style="5" customWidth="1"/>
    <col min="1780" max="1821" width="4" style="5" customWidth="1"/>
    <col min="1822" max="2032" width="9.140625" style="5"/>
    <col min="2033" max="2033" width="5.28515625" style="5" customWidth="1"/>
    <col min="2034" max="2034" width="18.140625" style="5" customWidth="1"/>
    <col min="2035" max="2035" width="9" style="5" customWidth="1"/>
    <col min="2036" max="2077" width="4" style="5" customWidth="1"/>
    <col min="2078" max="2288" width="9.140625" style="5"/>
    <col min="2289" max="2289" width="5.28515625" style="5" customWidth="1"/>
    <col min="2290" max="2290" width="18.140625" style="5" customWidth="1"/>
    <col min="2291" max="2291" width="9" style="5" customWidth="1"/>
    <col min="2292" max="2333" width="4" style="5" customWidth="1"/>
    <col min="2334" max="2544" width="9.140625" style="5"/>
    <col min="2545" max="2545" width="5.28515625" style="5" customWidth="1"/>
    <col min="2546" max="2546" width="18.140625" style="5" customWidth="1"/>
    <col min="2547" max="2547" width="9" style="5" customWidth="1"/>
    <col min="2548" max="2589" width="4" style="5" customWidth="1"/>
    <col min="2590" max="2800" width="9.140625" style="5"/>
    <col min="2801" max="2801" width="5.28515625" style="5" customWidth="1"/>
    <col min="2802" max="2802" width="18.140625" style="5" customWidth="1"/>
    <col min="2803" max="2803" width="9" style="5" customWidth="1"/>
    <col min="2804" max="2845" width="4" style="5" customWidth="1"/>
    <col min="2846" max="3056" width="9.140625" style="5"/>
    <col min="3057" max="3057" width="5.28515625" style="5" customWidth="1"/>
    <col min="3058" max="3058" width="18.140625" style="5" customWidth="1"/>
    <col min="3059" max="3059" width="9" style="5" customWidth="1"/>
    <col min="3060" max="3101" width="4" style="5" customWidth="1"/>
    <col min="3102" max="3312" width="9.140625" style="5"/>
    <col min="3313" max="3313" width="5.28515625" style="5" customWidth="1"/>
    <col min="3314" max="3314" width="18.140625" style="5" customWidth="1"/>
    <col min="3315" max="3315" width="9" style="5" customWidth="1"/>
    <col min="3316" max="3357" width="4" style="5" customWidth="1"/>
    <col min="3358" max="3568" width="9.140625" style="5"/>
    <col min="3569" max="3569" width="5.28515625" style="5" customWidth="1"/>
    <col min="3570" max="3570" width="18.140625" style="5" customWidth="1"/>
    <col min="3571" max="3571" width="9" style="5" customWidth="1"/>
    <col min="3572" max="3613" width="4" style="5" customWidth="1"/>
    <col min="3614" max="3824" width="9.140625" style="5"/>
    <col min="3825" max="3825" width="5.28515625" style="5" customWidth="1"/>
    <col min="3826" max="3826" width="18.140625" style="5" customWidth="1"/>
    <col min="3827" max="3827" width="9" style="5" customWidth="1"/>
    <col min="3828" max="3869" width="4" style="5" customWidth="1"/>
    <col min="3870" max="4080" width="9.140625" style="5"/>
    <col min="4081" max="4081" width="5.28515625" style="5" customWidth="1"/>
    <col min="4082" max="4082" width="18.140625" style="5" customWidth="1"/>
    <col min="4083" max="4083" width="9" style="5" customWidth="1"/>
    <col min="4084" max="4125" width="4" style="5" customWidth="1"/>
    <col min="4126" max="4336" width="9.140625" style="5"/>
    <col min="4337" max="4337" width="5.28515625" style="5" customWidth="1"/>
    <col min="4338" max="4338" width="18.140625" style="5" customWidth="1"/>
    <col min="4339" max="4339" width="9" style="5" customWidth="1"/>
    <col min="4340" max="4381" width="4" style="5" customWidth="1"/>
    <col min="4382" max="4592" width="9.140625" style="5"/>
    <col min="4593" max="4593" width="5.28515625" style="5" customWidth="1"/>
    <col min="4594" max="4594" width="18.140625" style="5" customWidth="1"/>
    <col min="4595" max="4595" width="9" style="5" customWidth="1"/>
    <col min="4596" max="4637" width="4" style="5" customWidth="1"/>
    <col min="4638" max="4848" width="9.140625" style="5"/>
    <col min="4849" max="4849" width="5.28515625" style="5" customWidth="1"/>
    <col min="4850" max="4850" width="18.140625" style="5" customWidth="1"/>
    <col min="4851" max="4851" width="9" style="5" customWidth="1"/>
    <col min="4852" max="4893" width="4" style="5" customWidth="1"/>
    <col min="4894" max="5104" width="9.140625" style="5"/>
    <col min="5105" max="5105" width="5.28515625" style="5" customWidth="1"/>
    <col min="5106" max="5106" width="18.140625" style="5" customWidth="1"/>
    <col min="5107" max="5107" width="9" style="5" customWidth="1"/>
    <col min="5108" max="5149" width="4" style="5" customWidth="1"/>
    <col min="5150" max="5360" width="9.140625" style="5"/>
    <col min="5361" max="5361" width="5.28515625" style="5" customWidth="1"/>
    <col min="5362" max="5362" width="18.140625" style="5" customWidth="1"/>
    <col min="5363" max="5363" width="9" style="5" customWidth="1"/>
    <col min="5364" max="5405" width="4" style="5" customWidth="1"/>
    <col min="5406" max="5616" width="9.140625" style="5"/>
    <col min="5617" max="5617" width="5.28515625" style="5" customWidth="1"/>
    <col min="5618" max="5618" width="18.140625" style="5" customWidth="1"/>
    <col min="5619" max="5619" width="9" style="5" customWidth="1"/>
    <col min="5620" max="5661" width="4" style="5" customWidth="1"/>
    <col min="5662" max="5872" width="9.140625" style="5"/>
    <col min="5873" max="5873" width="5.28515625" style="5" customWidth="1"/>
    <col min="5874" max="5874" width="18.140625" style="5" customWidth="1"/>
    <col min="5875" max="5875" width="9" style="5" customWidth="1"/>
    <col min="5876" max="5917" width="4" style="5" customWidth="1"/>
    <col min="5918" max="6128" width="9.140625" style="5"/>
    <col min="6129" max="6129" width="5.28515625" style="5" customWidth="1"/>
    <col min="6130" max="6130" width="18.140625" style="5" customWidth="1"/>
    <col min="6131" max="6131" width="9" style="5" customWidth="1"/>
    <col min="6132" max="6173" width="4" style="5" customWidth="1"/>
    <col min="6174" max="6384" width="9.140625" style="5"/>
    <col min="6385" max="6385" width="5.28515625" style="5" customWidth="1"/>
    <col min="6386" max="6386" width="18.140625" style="5" customWidth="1"/>
    <col min="6387" max="6387" width="9" style="5" customWidth="1"/>
    <col min="6388" max="6429" width="4" style="5" customWidth="1"/>
    <col min="6430" max="6640" width="9.140625" style="5"/>
    <col min="6641" max="6641" width="5.28515625" style="5" customWidth="1"/>
    <col min="6642" max="6642" width="18.140625" style="5" customWidth="1"/>
    <col min="6643" max="6643" width="9" style="5" customWidth="1"/>
    <col min="6644" max="6685" width="4" style="5" customWidth="1"/>
    <col min="6686" max="6896" width="9.140625" style="5"/>
    <col min="6897" max="6897" width="5.28515625" style="5" customWidth="1"/>
    <col min="6898" max="6898" width="18.140625" style="5" customWidth="1"/>
    <col min="6899" max="6899" width="9" style="5" customWidth="1"/>
    <col min="6900" max="6941" width="4" style="5" customWidth="1"/>
    <col min="6942" max="7152" width="9.140625" style="5"/>
    <col min="7153" max="7153" width="5.28515625" style="5" customWidth="1"/>
    <col min="7154" max="7154" width="18.140625" style="5" customWidth="1"/>
    <col min="7155" max="7155" width="9" style="5" customWidth="1"/>
    <col min="7156" max="7197" width="4" style="5" customWidth="1"/>
    <col min="7198" max="7408" width="9.140625" style="5"/>
    <col min="7409" max="7409" width="5.28515625" style="5" customWidth="1"/>
    <col min="7410" max="7410" width="18.140625" style="5" customWidth="1"/>
    <col min="7411" max="7411" width="9" style="5" customWidth="1"/>
    <col min="7412" max="7453" width="4" style="5" customWidth="1"/>
    <col min="7454" max="7664" width="9.140625" style="5"/>
    <col min="7665" max="7665" width="5.28515625" style="5" customWidth="1"/>
    <col min="7666" max="7666" width="18.140625" style="5" customWidth="1"/>
    <col min="7667" max="7667" width="9" style="5" customWidth="1"/>
    <col min="7668" max="7709" width="4" style="5" customWidth="1"/>
    <col min="7710" max="7920" width="9.140625" style="5"/>
    <col min="7921" max="7921" width="5.28515625" style="5" customWidth="1"/>
    <col min="7922" max="7922" width="18.140625" style="5" customWidth="1"/>
    <col min="7923" max="7923" width="9" style="5" customWidth="1"/>
    <col min="7924" max="7965" width="4" style="5" customWidth="1"/>
    <col min="7966" max="8176" width="9.140625" style="5"/>
    <col min="8177" max="8177" width="5.28515625" style="5" customWidth="1"/>
    <col min="8178" max="8178" width="18.140625" style="5" customWidth="1"/>
    <col min="8179" max="8179" width="9" style="5" customWidth="1"/>
    <col min="8180" max="8221" width="4" style="5" customWidth="1"/>
    <col min="8222" max="8432" width="9.140625" style="5"/>
    <col min="8433" max="8433" width="5.28515625" style="5" customWidth="1"/>
    <col min="8434" max="8434" width="18.140625" style="5" customWidth="1"/>
    <col min="8435" max="8435" width="9" style="5" customWidth="1"/>
    <col min="8436" max="8477" width="4" style="5" customWidth="1"/>
    <col min="8478" max="8688" width="9.140625" style="5"/>
    <col min="8689" max="8689" width="5.28515625" style="5" customWidth="1"/>
    <col min="8690" max="8690" width="18.140625" style="5" customWidth="1"/>
    <col min="8691" max="8691" width="9" style="5" customWidth="1"/>
    <col min="8692" max="8733" width="4" style="5" customWidth="1"/>
    <col min="8734" max="8944" width="9.140625" style="5"/>
    <col min="8945" max="8945" width="5.28515625" style="5" customWidth="1"/>
    <col min="8946" max="8946" width="18.140625" style="5" customWidth="1"/>
    <col min="8947" max="8947" width="9" style="5" customWidth="1"/>
    <col min="8948" max="8989" width="4" style="5" customWidth="1"/>
    <col min="8990" max="9200" width="9.140625" style="5"/>
    <col min="9201" max="9201" width="5.28515625" style="5" customWidth="1"/>
    <col min="9202" max="9202" width="18.140625" style="5" customWidth="1"/>
    <col min="9203" max="9203" width="9" style="5" customWidth="1"/>
    <col min="9204" max="9245" width="4" style="5" customWidth="1"/>
    <col min="9246" max="9456" width="9.140625" style="5"/>
    <col min="9457" max="9457" width="5.28515625" style="5" customWidth="1"/>
    <col min="9458" max="9458" width="18.140625" style="5" customWidth="1"/>
    <col min="9459" max="9459" width="9" style="5" customWidth="1"/>
    <col min="9460" max="9501" width="4" style="5" customWidth="1"/>
    <col min="9502" max="9712" width="9.140625" style="5"/>
    <col min="9713" max="9713" width="5.28515625" style="5" customWidth="1"/>
    <col min="9714" max="9714" width="18.140625" style="5" customWidth="1"/>
    <col min="9715" max="9715" width="9" style="5" customWidth="1"/>
    <col min="9716" max="9757" width="4" style="5" customWidth="1"/>
    <col min="9758" max="9968" width="9.140625" style="5"/>
    <col min="9969" max="9969" width="5.28515625" style="5" customWidth="1"/>
    <col min="9970" max="9970" width="18.140625" style="5" customWidth="1"/>
    <col min="9971" max="9971" width="9" style="5" customWidth="1"/>
    <col min="9972" max="10013" width="4" style="5" customWidth="1"/>
    <col min="10014" max="10224" width="9.140625" style="5"/>
    <col min="10225" max="10225" width="5.28515625" style="5" customWidth="1"/>
    <col min="10226" max="10226" width="18.140625" style="5" customWidth="1"/>
    <col min="10227" max="10227" width="9" style="5" customWidth="1"/>
    <col min="10228" max="10269" width="4" style="5" customWidth="1"/>
    <col min="10270" max="10480" width="9.140625" style="5"/>
    <col min="10481" max="10481" width="5.28515625" style="5" customWidth="1"/>
    <col min="10482" max="10482" width="18.140625" style="5" customWidth="1"/>
    <col min="10483" max="10483" width="9" style="5" customWidth="1"/>
    <col min="10484" max="10525" width="4" style="5" customWidth="1"/>
    <col min="10526" max="10736" width="9.140625" style="5"/>
    <col min="10737" max="10737" width="5.28515625" style="5" customWidth="1"/>
    <col min="10738" max="10738" width="18.140625" style="5" customWidth="1"/>
    <col min="10739" max="10739" width="9" style="5" customWidth="1"/>
    <col min="10740" max="10781" width="4" style="5" customWidth="1"/>
    <col min="10782" max="10992" width="9.140625" style="5"/>
    <col min="10993" max="10993" width="5.28515625" style="5" customWidth="1"/>
    <col min="10994" max="10994" width="18.140625" style="5" customWidth="1"/>
    <col min="10995" max="10995" width="9" style="5" customWidth="1"/>
    <col min="10996" max="11037" width="4" style="5" customWidth="1"/>
    <col min="11038" max="11248" width="9.140625" style="5"/>
    <col min="11249" max="11249" width="5.28515625" style="5" customWidth="1"/>
    <col min="11250" max="11250" width="18.140625" style="5" customWidth="1"/>
    <col min="11251" max="11251" width="9" style="5" customWidth="1"/>
    <col min="11252" max="11293" width="4" style="5" customWidth="1"/>
    <col min="11294" max="11504" width="9.140625" style="5"/>
    <col min="11505" max="11505" width="5.28515625" style="5" customWidth="1"/>
    <col min="11506" max="11506" width="18.140625" style="5" customWidth="1"/>
    <col min="11507" max="11507" width="9" style="5" customWidth="1"/>
    <col min="11508" max="11549" width="4" style="5" customWidth="1"/>
    <col min="11550" max="11760" width="9.140625" style="5"/>
    <col min="11761" max="11761" width="5.28515625" style="5" customWidth="1"/>
    <col min="11762" max="11762" width="18.140625" style="5" customWidth="1"/>
    <col min="11763" max="11763" width="9" style="5" customWidth="1"/>
    <col min="11764" max="11805" width="4" style="5" customWidth="1"/>
    <col min="11806" max="12016" width="9.140625" style="5"/>
    <col min="12017" max="12017" width="5.28515625" style="5" customWidth="1"/>
    <col min="12018" max="12018" width="18.140625" style="5" customWidth="1"/>
    <col min="12019" max="12019" width="9" style="5" customWidth="1"/>
    <col min="12020" max="12061" width="4" style="5" customWidth="1"/>
    <col min="12062" max="12272" width="9.140625" style="5"/>
    <col min="12273" max="12273" width="5.28515625" style="5" customWidth="1"/>
    <col min="12274" max="12274" width="18.140625" style="5" customWidth="1"/>
    <col min="12275" max="12275" width="9" style="5" customWidth="1"/>
    <col min="12276" max="12317" width="4" style="5" customWidth="1"/>
    <col min="12318" max="12528" width="9.140625" style="5"/>
    <col min="12529" max="12529" width="5.28515625" style="5" customWidth="1"/>
    <col min="12530" max="12530" width="18.140625" style="5" customWidth="1"/>
    <col min="12531" max="12531" width="9" style="5" customWidth="1"/>
    <col min="12532" max="12573" width="4" style="5" customWidth="1"/>
    <col min="12574" max="12784" width="9.140625" style="5"/>
    <col min="12785" max="12785" width="5.28515625" style="5" customWidth="1"/>
    <col min="12786" max="12786" width="18.140625" style="5" customWidth="1"/>
    <col min="12787" max="12787" width="9" style="5" customWidth="1"/>
    <col min="12788" max="12829" width="4" style="5" customWidth="1"/>
    <col min="12830" max="13040" width="9.140625" style="5"/>
    <col min="13041" max="13041" width="5.28515625" style="5" customWidth="1"/>
    <col min="13042" max="13042" width="18.140625" style="5" customWidth="1"/>
    <col min="13043" max="13043" width="9" style="5" customWidth="1"/>
    <col min="13044" max="13085" width="4" style="5" customWidth="1"/>
    <col min="13086" max="13296" width="9.140625" style="5"/>
    <col min="13297" max="13297" width="5.28515625" style="5" customWidth="1"/>
    <col min="13298" max="13298" width="18.140625" style="5" customWidth="1"/>
    <col min="13299" max="13299" width="9" style="5" customWidth="1"/>
    <col min="13300" max="13341" width="4" style="5" customWidth="1"/>
    <col min="13342" max="13552" width="9.140625" style="5"/>
    <col min="13553" max="13553" width="5.28515625" style="5" customWidth="1"/>
    <col min="13554" max="13554" width="18.140625" style="5" customWidth="1"/>
    <col min="13555" max="13555" width="9" style="5" customWidth="1"/>
    <col min="13556" max="13597" width="4" style="5" customWidth="1"/>
    <col min="13598" max="13808" width="9.140625" style="5"/>
    <col min="13809" max="13809" width="5.28515625" style="5" customWidth="1"/>
    <col min="13810" max="13810" width="18.140625" style="5" customWidth="1"/>
    <col min="13811" max="13811" width="9" style="5" customWidth="1"/>
    <col min="13812" max="13853" width="4" style="5" customWidth="1"/>
    <col min="13854" max="14064" width="9.140625" style="5"/>
    <col min="14065" max="14065" width="5.28515625" style="5" customWidth="1"/>
    <col min="14066" max="14066" width="18.140625" style="5" customWidth="1"/>
    <col min="14067" max="14067" width="9" style="5" customWidth="1"/>
    <col min="14068" max="14109" width="4" style="5" customWidth="1"/>
    <col min="14110" max="14320" width="9.140625" style="5"/>
    <col min="14321" max="14321" width="5.28515625" style="5" customWidth="1"/>
    <col min="14322" max="14322" width="18.140625" style="5" customWidth="1"/>
    <col min="14323" max="14323" width="9" style="5" customWidth="1"/>
    <col min="14324" max="14365" width="4" style="5" customWidth="1"/>
    <col min="14366" max="14576" width="9.140625" style="5"/>
    <col min="14577" max="14577" width="5.28515625" style="5" customWidth="1"/>
    <col min="14578" max="14578" width="18.140625" style="5" customWidth="1"/>
    <col min="14579" max="14579" width="9" style="5" customWidth="1"/>
    <col min="14580" max="14621" width="4" style="5" customWidth="1"/>
    <col min="14622" max="14832" width="9.140625" style="5"/>
    <col min="14833" max="14833" width="5.28515625" style="5" customWidth="1"/>
    <col min="14834" max="14834" width="18.140625" style="5" customWidth="1"/>
    <col min="14835" max="14835" width="9" style="5" customWidth="1"/>
    <col min="14836" max="14877" width="4" style="5" customWidth="1"/>
    <col min="14878" max="15088" width="9.140625" style="5"/>
    <col min="15089" max="15089" width="5.28515625" style="5" customWidth="1"/>
    <col min="15090" max="15090" width="18.140625" style="5" customWidth="1"/>
    <col min="15091" max="15091" width="9" style="5" customWidth="1"/>
    <col min="15092" max="15133" width="4" style="5" customWidth="1"/>
    <col min="15134" max="15344" width="9.140625" style="5"/>
    <col min="15345" max="15345" width="5.28515625" style="5" customWidth="1"/>
    <col min="15346" max="15346" width="18.140625" style="5" customWidth="1"/>
    <col min="15347" max="15347" width="9" style="5" customWidth="1"/>
    <col min="15348" max="15389" width="4" style="5" customWidth="1"/>
    <col min="15390" max="15600" width="9.140625" style="5"/>
    <col min="15601" max="15601" width="5.28515625" style="5" customWidth="1"/>
    <col min="15602" max="15602" width="18.140625" style="5" customWidth="1"/>
    <col min="15603" max="15603" width="9" style="5" customWidth="1"/>
    <col min="15604" max="15645" width="4" style="5" customWidth="1"/>
    <col min="15646" max="15856" width="9.140625" style="5"/>
    <col min="15857" max="15857" width="5.28515625" style="5" customWidth="1"/>
    <col min="15858" max="15858" width="18.140625" style="5" customWidth="1"/>
    <col min="15859" max="15859" width="9" style="5" customWidth="1"/>
    <col min="15860" max="15901" width="4" style="5" customWidth="1"/>
    <col min="15902" max="16112" width="9.140625" style="5"/>
    <col min="16113" max="16113" width="5.28515625" style="5" customWidth="1"/>
    <col min="16114" max="16114" width="18.140625" style="5" customWidth="1"/>
    <col min="16115" max="16115" width="9" style="5" customWidth="1"/>
    <col min="16116" max="16157" width="4" style="5" customWidth="1"/>
    <col min="16158" max="16384" width="9.140625" style="5"/>
  </cols>
  <sheetData>
    <row r="1" spans="1:29" s="21" customFormat="1" ht="11.25" x14ac:dyDescent="0.2">
      <c r="AC1" s="200" t="s">
        <v>859</v>
      </c>
    </row>
    <row r="2" spans="1:29" s="21" customFormat="1" ht="10.5" customHeight="1" x14ac:dyDescent="0.2">
      <c r="AC2" s="201" t="s">
        <v>860</v>
      </c>
    </row>
    <row r="3" spans="1:29" s="21" customFormat="1" ht="11.25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201" t="s">
        <v>861</v>
      </c>
    </row>
    <row r="4" spans="1:29" s="21" customFormat="1" ht="11.25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4" t="s">
        <v>838</v>
      </c>
    </row>
    <row r="5" spans="1:29" s="21" customFormat="1" ht="11.25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4" t="s">
        <v>839</v>
      </c>
    </row>
    <row r="6" spans="1:29" s="21" customFormat="1" ht="11.25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5" t="s">
        <v>831</v>
      </c>
    </row>
    <row r="7" spans="1:29" s="21" customFormat="1" ht="11.25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4"/>
    </row>
    <row r="8" spans="1:29" s="21" customFormat="1" ht="11.25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4" t="s">
        <v>832</v>
      </c>
    </row>
    <row r="9" spans="1:29" s="21" customFormat="1" ht="11.25" x14ac:dyDescent="0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4" t="s">
        <v>783</v>
      </c>
    </row>
    <row r="10" spans="1:29" s="21" customFormat="1" ht="11.25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201"/>
    </row>
    <row r="11" spans="1:29" s="21" customFormat="1" ht="10.5" x14ac:dyDescent="0.2">
      <c r="P11" s="54"/>
    </row>
    <row r="12" spans="1:29" s="85" customFormat="1" ht="10.5" x14ac:dyDescent="0.2">
      <c r="A12" s="494" t="s">
        <v>186</v>
      </c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</row>
    <row r="13" spans="1:29" s="85" customFormat="1" ht="10.5" x14ac:dyDescent="0.2">
      <c r="P13" s="194"/>
    </row>
    <row r="14" spans="1:29" s="74" customFormat="1" ht="9" customHeight="1" x14ac:dyDescent="0.25">
      <c r="B14" s="76"/>
      <c r="C14" s="76"/>
      <c r="D14" s="76"/>
      <c r="E14" s="76"/>
      <c r="F14" s="76"/>
      <c r="G14" s="76"/>
      <c r="H14" s="76"/>
      <c r="I14" s="76"/>
      <c r="J14" s="76"/>
      <c r="K14" s="204" t="s">
        <v>790</v>
      </c>
      <c r="L14" s="521" t="s">
        <v>786</v>
      </c>
      <c r="M14" s="521"/>
      <c r="N14" s="76" t="s">
        <v>791</v>
      </c>
      <c r="O14" s="521" t="s">
        <v>813</v>
      </c>
      <c r="P14" s="521"/>
      <c r="Q14" s="76" t="s">
        <v>792</v>
      </c>
      <c r="R14" s="76"/>
      <c r="S14" s="76"/>
      <c r="T14" s="76"/>
      <c r="U14" s="76"/>
    </row>
    <row r="15" spans="1:29" s="85" customFormat="1" ht="11.25" x14ac:dyDescent="0.2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</row>
    <row r="16" spans="1:29" s="83" customFormat="1" ht="10.5" customHeight="1" x14ac:dyDescent="0.2">
      <c r="B16" s="76"/>
      <c r="C16" s="76"/>
      <c r="D16" s="76"/>
      <c r="E16" s="76"/>
      <c r="F16" s="76"/>
      <c r="G16" s="76"/>
      <c r="H16" s="76"/>
      <c r="I16" s="76"/>
      <c r="J16" s="76"/>
      <c r="K16" s="204" t="s">
        <v>793</v>
      </c>
      <c r="L16" s="517" t="s">
        <v>841</v>
      </c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7"/>
    </row>
    <row r="17" spans="1:29" s="74" customFormat="1" ht="9" customHeight="1" x14ac:dyDescent="0.25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397" t="s">
        <v>794</v>
      </c>
      <c r="M17" s="397"/>
      <c r="N17" s="397"/>
      <c r="O17" s="397"/>
      <c r="P17" s="397"/>
      <c r="Q17" s="397"/>
      <c r="R17" s="397"/>
      <c r="S17" s="397"/>
      <c r="T17" s="397"/>
      <c r="U17" s="193"/>
    </row>
    <row r="18" spans="1:29" s="85" customFormat="1" ht="11.25" x14ac:dyDescent="0.2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</row>
    <row r="19" spans="1:29" s="74" customFormat="1" ht="9" customHeight="1" x14ac:dyDescent="0.25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204" t="s">
        <v>795</v>
      </c>
      <c r="O19" s="521" t="s">
        <v>813</v>
      </c>
      <c r="P19" s="521"/>
      <c r="Q19" s="76" t="s">
        <v>796</v>
      </c>
      <c r="R19" s="76"/>
      <c r="S19" s="76"/>
      <c r="T19" s="76"/>
      <c r="U19" s="76"/>
    </row>
    <row r="20" spans="1:29" s="85" customFormat="1" ht="11.25" x14ac:dyDescent="0.2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203"/>
      <c r="W20" s="203"/>
    </row>
    <row r="21" spans="1:29" s="83" customFormat="1" ht="12.75" customHeight="1" x14ac:dyDescent="0.2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204" t="s">
        <v>797</v>
      </c>
      <c r="M21" s="522" t="s">
        <v>840</v>
      </c>
      <c r="N21" s="522"/>
      <c r="O21" s="522"/>
      <c r="P21" s="522"/>
      <c r="Q21" s="522"/>
      <c r="R21" s="522"/>
      <c r="S21" s="522"/>
      <c r="T21" s="522"/>
      <c r="U21" s="522"/>
      <c r="V21" s="202"/>
      <c r="W21" s="202"/>
    </row>
    <row r="22" spans="1:29" s="21" customFormat="1" ht="9" customHeight="1" x14ac:dyDescent="0.2">
      <c r="B22" s="7"/>
      <c r="C22" s="7"/>
      <c r="D22" s="7"/>
      <c r="E22" s="7"/>
      <c r="F22" s="7"/>
      <c r="G22" s="192"/>
      <c r="H22" s="76"/>
      <c r="I22" s="76"/>
      <c r="J22" s="76"/>
      <c r="K22" s="76"/>
      <c r="L22" s="76"/>
      <c r="M22" s="397" t="s">
        <v>798</v>
      </c>
      <c r="N22" s="397"/>
      <c r="O22" s="397"/>
      <c r="P22" s="397"/>
      <c r="Q22" s="397"/>
      <c r="R22" s="397"/>
      <c r="S22" s="397"/>
      <c r="T22" s="397"/>
      <c r="U22" s="397"/>
    </row>
    <row r="23" spans="1:29" s="23" customFormat="1" ht="15" customHeight="1" x14ac:dyDescent="0.15">
      <c r="A23" s="477" t="s">
        <v>3</v>
      </c>
      <c r="B23" s="477" t="s">
        <v>4</v>
      </c>
      <c r="C23" s="477" t="s">
        <v>5</v>
      </c>
      <c r="D23" s="482" t="s">
        <v>187</v>
      </c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</row>
    <row r="24" spans="1:29" s="23" customFormat="1" ht="45" customHeight="1" x14ac:dyDescent="0.15">
      <c r="A24" s="478"/>
      <c r="B24" s="478"/>
      <c r="C24" s="478"/>
      <c r="D24" s="479" t="s">
        <v>188</v>
      </c>
      <c r="E24" s="480"/>
      <c r="F24" s="480"/>
      <c r="G24" s="480"/>
      <c r="H24" s="479" t="s">
        <v>189</v>
      </c>
      <c r="I24" s="480"/>
      <c r="J24" s="480"/>
      <c r="K24" s="480"/>
      <c r="L24" s="480"/>
      <c r="M24" s="481"/>
      <c r="N24" s="479" t="s">
        <v>190</v>
      </c>
      <c r="O24" s="480"/>
      <c r="P24" s="479" t="s">
        <v>191</v>
      </c>
      <c r="Q24" s="480"/>
      <c r="R24" s="480"/>
      <c r="S24" s="480"/>
      <c r="T24" s="479" t="s">
        <v>192</v>
      </c>
      <c r="U24" s="480"/>
      <c r="V24" s="480"/>
      <c r="W24" s="480"/>
      <c r="X24" s="479" t="s">
        <v>193</v>
      </c>
      <c r="Y24" s="480"/>
      <c r="Z24" s="480"/>
      <c r="AA24" s="480"/>
      <c r="AB24" s="479" t="s">
        <v>194</v>
      </c>
      <c r="AC24" s="480"/>
    </row>
    <row r="25" spans="1:29" s="23" customFormat="1" ht="108.75" customHeight="1" x14ac:dyDescent="0.15">
      <c r="A25" s="478"/>
      <c r="B25" s="478"/>
      <c r="C25" s="478"/>
      <c r="D25" s="519" t="s">
        <v>847</v>
      </c>
      <c r="E25" s="520"/>
      <c r="F25" s="519" t="s">
        <v>848</v>
      </c>
      <c r="G25" s="520"/>
      <c r="H25" s="519" t="s">
        <v>849</v>
      </c>
      <c r="I25" s="520"/>
      <c r="J25" s="519" t="s">
        <v>850</v>
      </c>
      <c r="K25" s="520"/>
      <c r="L25" s="519" t="s">
        <v>851</v>
      </c>
      <c r="M25" s="520"/>
      <c r="N25" s="519" t="s">
        <v>852</v>
      </c>
      <c r="O25" s="520"/>
      <c r="P25" s="519" t="s">
        <v>853</v>
      </c>
      <c r="Q25" s="520"/>
      <c r="R25" s="519" t="s">
        <v>854</v>
      </c>
      <c r="S25" s="520"/>
      <c r="T25" s="519" t="s">
        <v>855</v>
      </c>
      <c r="U25" s="520"/>
      <c r="V25" s="519" t="s">
        <v>856</v>
      </c>
      <c r="W25" s="520"/>
      <c r="X25" s="519" t="s">
        <v>857</v>
      </c>
      <c r="Y25" s="520"/>
      <c r="Z25" s="519" t="s">
        <v>857</v>
      </c>
      <c r="AA25" s="520"/>
      <c r="AB25" s="519" t="s">
        <v>858</v>
      </c>
      <c r="AC25" s="520"/>
    </row>
    <row r="26" spans="1:29" s="23" customFormat="1" ht="24" customHeight="1" x14ac:dyDescent="0.15">
      <c r="A26" s="518"/>
      <c r="B26" s="518"/>
      <c r="C26" s="518"/>
      <c r="D26" s="31" t="s">
        <v>17</v>
      </c>
      <c r="E26" s="31" t="s">
        <v>18</v>
      </c>
      <c r="F26" s="31" t="s">
        <v>17</v>
      </c>
      <c r="G26" s="31" t="s">
        <v>18</v>
      </c>
      <c r="H26" s="31" t="s">
        <v>17</v>
      </c>
      <c r="I26" s="31" t="s">
        <v>18</v>
      </c>
      <c r="J26" s="31" t="s">
        <v>17</v>
      </c>
      <c r="K26" s="31" t="s">
        <v>18</v>
      </c>
      <c r="L26" s="31" t="s">
        <v>17</v>
      </c>
      <c r="M26" s="31" t="s">
        <v>18</v>
      </c>
      <c r="N26" s="31" t="s">
        <v>17</v>
      </c>
      <c r="O26" s="31" t="s">
        <v>18</v>
      </c>
      <c r="P26" s="31" t="s">
        <v>17</v>
      </c>
      <c r="Q26" s="31" t="s">
        <v>18</v>
      </c>
      <c r="R26" s="31" t="s">
        <v>17</v>
      </c>
      <c r="S26" s="31" t="s">
        <v>18</v>
      </c>
      <c r="T26" s="31" t="s">
        <v>17</v>
      </c>
      <c r="U26" s="31" t="s">
        <v>18</v>
      </c>
      <c r="V26" s="31" t="s">
        <v>17</v>
      </c>
      <c r="W26" s="31" t="s">
        <v>18</v>
      </c>
      <c r="X26" s="31" t="s">
        <v>17</v>
      </c>
      <c r="Y26" s="31" t="s">
        <v>18</v>
      </c>
      <c r="Z26" s="31" t="s">
        <v>17</v>
      </c>
      <c r="AA26" s="31" t="s">
        <v>18</v>
      </c>
      <c r="AB26" s="31" t="s">
        <v>17</v>
      </c>
      <c r="AC26" s="31" t="s">
        <v>18</v>
      </c>
    </row>
    <row r="27" spans="1:29" s="23" customFormat="1" ht="8.25" x14ac:dyDescent="0.15">
      <c r="A27" s="32">
        <v>1</v>
      </c>
      <c r="B27" s="32">
        <v>2</v>
      </c>
      <c r="C27" s="32">
        <v>3</v>
      </c>
      <c r="D27" s="32" t="s">
        <v>195</v>
      </c>
      <c r="E27" s="32" t="s">
        <v>196</v>
      </c>
      <c r="F27" s="32" t="s">
        <v>197</v>
      </c>
      <c r="G27" s="32" t="s">
        <v>198</v>
      </c>
      <c r="H27" s="32" t="s">
        <v>49</v>
      </c>
      <c r="I27" s="32" t="s">
        <v>50</v>
      </c>
      <c r="J27" s="32" t="s">
        <v>51</v>
      </c>
      <c r="K27" s="32" t="s">
        <v>52</v>
      </c>
      <c r="L27" s="32" t="s">
        <v>53</v>
      </c>
      <c r="M27" s="32" t="s">
        <v>54</v>
      </c>
      <c r="N27" s="32" t="s">
        <v>84</v>
      </c>
      <c r="O27" s="32" t="s">
        <v>85</v>
      </c>
      <c r="P27" s="32" t="s">
        <v>122</v>
      </c>
      <c r="Q27" s="32" t="s">
        <v>123</v>
      </c>
      <c r="R27" s="32" t="s">
        <v>124</v>
      </c>
      <c r="S27" s="32" t="s">
        <v>125</v>
      </c>
      <c r="T27" s="32" t="s">
        <v>127</v>
      </c>
      <c r="U27" s="32" t="s">
        <v>128</v>
      </c>
      <c r="V27" s="32" t="s">
        <v>129</v>
      </c>
      <c r="W27" s="32" t="s">
        <v>130</v>
      </c>
      <c r="X27" s="32" t="s">
        <v>132</v>
      </c>
      <c r="Y27" s="32" t="s">
        <v>133</v>
      </c>
      <c r="Z27" s="32" t="s">
        <v>134</v>
      </c>
      <c r="AA27" s="32" t="s">
        <v>135</v>
      </c>
      <c r="AB27" s="32" t="s">
        <v>137</v>
      </c>
      <c r="AC27" s="32" t="s">
        <v>138</v>
      </c>
    </row>
    <row r="28" spans="1:29" s="23" customFormat="1" ht="16.5" x14ac:dyDescent="0.15">
      <c r="A28" s="33" t="s">
        <v>784</v>
      </c>
      <c r="B28" s="34" t="str">
        <f>'10'!B28</f>
        <v>ТП-39,Замена трансформаторов 250кВА на 400кВА-2шт.</v>
      </c>
      <c r="C28" s="35" t="str">
        <f>'10'!C28</f>
        <v>L_YUEK_007</v>
      </c>
      <c r="D28" s="35" t="s">
        <v>843</v>
      </c>
      <c r="E28" s="386">
        <f>'10'!P28</f>
        <v>0.11709708000000001</v>
      </c>
      <c r="F28" s="35" t="s">
        <v>789</v>
      </c>
      <c r="G28" s="35" t="s">
        <v>789</v>
      </c>
      <c r="H28" s="35" t="s">
        <v>789</v>
      </c>
      <c r="I28" s="35" t="s">
        <v>789</v>
      </c>
      <c r="J28" s="35" t="s">
        <v>789</v>
      </c>
      <c r="K28" s="35" t="s">
        <v>789</v>
      </c>
      <c r="L28" s="35" t="s">
        <v>789</v>
      </c>
      <c r="M28" s="35" t="s">
        <v>789</v>
      </c>
      <c r="N28" s="35" t="s">
        <v>789</v>
      </c>
      <c r="O28" s="35" t="s">
        <v>789</v>
      </c>
      <c r="P28" s="35" t="s">
        <v>789</v>
      </c>
      <c r="Q28" s="35" t="s">
        <v>789</v>
      </c>
      <c r="R28" s="35" t="s">
        <v>789</v>
      </c>
      <c r="S28" s="35" t="s">
        <v>789</v>
      </c>
      <c r="T28" s="35" t="s">
        <v>789</v>
      </c>
      <c r="U28" s="35" t="s">
        <v>789</v>
      </c>
      <c r="V28" s="35" t="s">
        <v>789</v>
      </c>
      <c r="W28" s="35" t="s">
        <v>789</v>
      </c>
      <c r="X28" s="35" t="s">
        <v>789</v>
      </c>
      <c r="Y28" s="35" t="s">
        <v>789</v>
      </c>
      <c r="Z28" s="35" t="s">
        <v>789</v>
      </c>
      <c r="AA28" s="35" t="s">
        <v>789</v>
      </c>
      <c r="AB28" s="35" t="s">
        <v>789</v>
      </c>
      <c r="AC28" s="35" t="s">
        <v>789</v>
      </c>
    </row>
    <row r="29" spans="1:29" s="23" customFormat="1" ht="49.5" x14ac:dyDescent="0.15">
      <c r="A29" s="33" t="s">
        <v>785</v>
      </c>
      <c r="B29" s="34" t="str">
        <f>'10'!B29</f>
        <v xml:space="preserve">Создание автоматизированных информационно-измерительных систем учета электрической энергии(мощности) и передачи показаний приборов учета, находящихся в зоне обслуживания филиала ЗАО "ЮЭК". 
</v>
      </c>
      <c r="C29" s="35" t="str">
        <f>'10'!C29</f>
        <v>L_YUEK_008</v>
      </c>
      <c r="D29" s="35" t="s">
        <v>789</v>
      </c>
      <c r="E29" s="35" t="s">
        <v>789</v>
      </c>
      <c r="F29" s="35" t="s">
        <v>789</v>
      </c>
      <c r="G29" s="35" t="s">
        <v>789</v>
      </c>
      <c r="H29" s="35" t="s">
        <v>789</v>
      </c>
      <c r="I29" s="35" t="s">
        <v>789</v>
      </c>
      <c r="J29" s="35" t="s">
        <v>789</v>
      </c>
      <c r="K29" s="35" t="s">
        <v>789</v>
      </c>
      <c r="L29" s="35" t="s">
        <v>789</v>
      </c>
      <c r="M29" s="35" t="s">
        <v>789</v>
      </c>
      <c r="N29" s="35" t="s">
        <v>789</v>
      </c>
      <c r="O29" s="35" t="s">
        <v>789</v>
      </c>
      <c r="P29" s="35" t="s">
        <v>789</v>
      </c>
      <c r="Q29" s="35" t="s">
        <v>789</v>
      </c>
      <c r="R29" s="35" t="s">
        <v>789</v>
      </c>
      <c r="S29" s="35" t="s">
        <v>789</v>
      </c>
      <c r="T29" s="35">
        <v>4.1805750000000002</v>
      </c>
      <c r="U29" s="35">
        <f>'10'!E29</f>
        <v>3.98002754</v>
      </c>
      <c r="V29" s="35" t="s">
        <v>789</v>
      </c>
      <c r="W29" s="35" t="s">
        <v>789</v>
      </c>
      <c r="X29" s="35" t="s">
        <v>789</v>
      </c>
      <c r="Y29" s="35" t="s">
        <v>789</v>
      </c>
      <c r="Z29" s="35" t="s">
        <v>789</v>
      </c>
      <c r="AA29" s="35" t="s">
        <v>789</v>
      </c>
      <c r="AB29" s="35" t="s">
        <v>789</v>
      </c>
      <c r="AC29" s="35" t="s">
        <v>789</v>
      </c>
    </row>
    <row r="30" spans="1:29" ht="22.5" customHeight="1" x14ac:dyDescent="0.25">
      <c r="B30" s="199" t="str">
        <f>'10'!B31</f>
        <v>И.о. начальника ПТО ЗАО "Южная Энергетическая Компания"</v>
      </c>
      <c r="Q30" s="199" t="str">
        <f>'10'!K31</f>
        <v>И.Е. Глухов</v>
      </c>
    </row>
  </sheetData>
  <mergeCells count="32">
    <mergeCell ref="Z25:AA25"/>
    <mergeCell ref="AB25:AC25"/>
    <mergeCell ref="A12:AC12"/>
    <mergeCell ref="L14:M14"/>
    <mergeCell ref="O14:P14"/>
    <mergeCell ref="L17:T17"/>
    <mergeCell ref="O19:P19"/>
    <mergeCell ref="M21:U21"/>
    <mergeCell ref="M22:U22"/>
    <mergeCell ref="V25:W25"/>
    <mergeCell ref="X25:Y25"/>
    <mergeCell ref="J25:K25"/>
    <mergeCell ref="L25:M25"/>
    <mergeCell ref="N25:O25"/>
    <mergeCell ref="P25:Q25"/>
    <mergeCell ref="R25:S25"/>
    <mergeCell ref="L16:Y16"/>
    <mergeCell ref="A23:A26"/>
    <mergeCell ref="B23:B26"/>
    <mergeCell ref="C23:C26"/>
    <mergeCell ref="D23:AC23"/>
    <mergeCell ref="D24:G24"/>
    <mergeCell ref="H24:M24"/>
    <mergeCell ref="N24:O24"/>
    <mergeCell ref="P24:S24"/>
    <mergeCell ref="T25:U25"/>
    <mergeCell ref="T24:W24"/>
    <mergeCell ref="X24:AA24"/>
    <mergeCell ref="AB24:AC24"/>
    <mergeCell ref="D25:E25"/>
    <mergeCell ref="F25:G25"/>
    <mergeCell ref="H25:I25"/>
  </mergeCells>
  <phoneticPr fontId="25" type="noConversion"/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2022-02-15T12:46:28Z</dcterms:modified>
</cp:coreProperties>
</file>