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ЮЭК основная деятельность\СБЫТ\2022 год\Апрель 2022\Отчетность\Юридические лица\Готовые формы\"/>
    </mc:Choice>
  </mc:AlternateContent>
  <bookViews>
    <workbookView xWindow="-120" yWindow="-120" windowWidth="29040" windowHeight="17640"/>
  </bookViews>
  <sheets>
    <sheet name="без мощ 22г" sheetId="3" r:id="rId1"/>
    <sheet name="без мощ 21г" sheetId="2" r:id="rId2"/>
    <sheet name="без мощ 20г" sheetId="1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2" l="1"/>
  <c r="H10" i="2"/>
  <c r="H9" i="2"/>
  <c r="H8" i="2"/>
  <c r="H18" i="2" l="1"/>
  <c r="H17" i="2" s="1"/>
  <c r="H6" i="2"/>
  <c r="H5" i="2" s="1"/>
  <c r="H12" i="2"/>
  <c r="F22" i="2"/>
  <c r="F21" i="2"/>
  <c r="F20" i="2"/>
  <c r="F19" i="2"/>
  <c r="F15" i="2"/>
  <c r="F14" i="2"/>
  <c r="F18" i="2" l="1"/>
  <c r="F7" i="2"/>
  <c r="F13" i="2"/>
  <c r="F8" i="2" s="1"/>
  <c r="F17" i="2"/>
  <c r="F10" i="2"/>
  <c r="F9" i="2"/>
  <c r="F6" i="2" l="1"/>
  <c r="F12" i="2"/>
  <c r="F5" i="2"/>
  <c r="E15" i="2"/>
  <c r="E14" i="2"/>
  <c r="E13" i="2"/>
  <c r="E22" i="2"/>
  <c r="E21" i="2"/>
  <c r="E20" i="2"/>
  <c r="E19" i="2"/>
  <c r="E10" i="2" l="1"/>
  <c r="E9" i="2"/>
  <c r="E12" i="2"/>
  <c r="E8" i="2"/>
  <c r="E18" i="2"/>
  <c r="E17" i="2" s="1"/>
  <c r="E7" i="2"/>
  <c r="D9" i="2"/>
  <c r="D10" i="2"/>
  <c r="D8" i="2"/>
  <c r="D18" i="2"/>
  <c r="D17" i="2" s="1"/>
  <c r="D7" i="2"/>
  <c r="E6" i="2" l="1"/>
  <c r="E5" i="2" s="1"/>
  <c r="D6" i="2"/>
  <c r="D5" i="2" s="1"/>
  <c r="D12" i="2"/>
</calcChain>
</file>

<file path=xl/sharedStrings.xml><?xml version="1.0" encoding="utf-8"?>
<sst xmlns="http://schemas.openxmlformats.org/spreadsheetml/2006/main" count="145" uniqueCount="54">
  <si>
    <t>Наименование показателя</t>
  </si>
  <si>
    <t>янв 2020 г.</t>
  </si>
  <si>
    <t>фев 2020 г.</t>
  </si>
  <si>
    <t>мар 2020 г.</t>
  </si>
  <si>
    <t>апр 2020 г.</t>
  </si>
  <si>
    <t>май 2020 г.</t>
  </si>
  <si>
    <t>июн 2020 г.</t>
  </si>
  <si>
    <t>июл 2020 г.</t>
  </si>
  <si>
    <t>авг 2020 г.</t>
  </si>
  <si>
    <t>сен 2020 г.</t>
  </si>
  <si>
    <t>окт 2020 г.</t>
  </si>
  <si>
    <t>ноя 2020 г.</t>
  </si>
  <si>
    <t>дек 2020 г.</t>
  </si>
  <si>
    <t>Энергия, тыс.кВтч</t>
  </si>
  <si>
    <t>1.</t>
  </si>
  <si>
    <t>по уровням напряжения</t>
  </si>
  <si>
    <t>СН1 всего</t>
  </si>
  <si>
    <t>СН1 с шин</t>
  </si>
  <si>
    <t>СН1 сеть</t>
  </si>
  <si>
    <t>СН2 сеть</t>
  </si>
  <si>
    <t>НН сеть</t>
  </si>
  <si>
    <t>1.1.</t>
  </si>
  <si>
    <t>Население и приравненные к населению</t>
  </si>
  <si>
    <t>1.2.</t>
  </si>
  <si>
    <t>Прочие потребители</t>
  </si>
  <si>
    <t>*) установлены только одноставочные тарифы</t>
  </si>
  <si>
    <t>Объём отпуска электрической энергии по группам потребителей в 2020 году.</t>
  </si>
  <si>
    <t>Всего объем отпуска</t>
  </si>
  <si>
    <t>Объём отпуска электрической энергии по группам потребителей в 2021 году.</t>
  </si>
  <si>
    <t xml:space="preserve">янв 2021 г. </t>
  </si>
  <si>
    <t>фев 2021 г.</t>
  </si>
  <si>
    <t>март 2021 г.</t>
  </si>
  <si>
    <t>апр 2021 г.</t>
  </si>
  <si>
    <t>май 2021 г.</t>
  </si>
  <si>
    <t>июнь 2021 г.</t>
  </si>
  <si>
    <t>июль 2021 г.</t>
  </si>
  <si>
    <t>авг 2021 г.</t>
  </si>
  <si>
    <t>сен 2021 г.</t>
  </si>
  <si>
    <t>окт 2021 г.</t>
  </si>
  <si>
    <t>нояб 2021 г.</t>
  </si>
  <si>
    <t>дек 2021 г.</t>
  </si>
  <si>
    <t>Объём отпуска электрической энергии по группам потребителей в 2022 году.</t>
  </si>
  <si>
    <t xml:space="preserve">янв 2022 г. </t>
  </si>
  <si>
    <t>фев 2022 г.</t>
  </si>
  <si>
    <t>март 2022 г.</t>
  </si>
  <si>
    <t>апр 2022 г.</t>
  </si>
  <si>
    <t>май 2022 г.</t>
  </si>
  <si>
    <t>июнь 2022 г.</t>
  </si>
  <si>
    <t>июль 2022 г.</t>
  </si>
  <si>
    <t>авг 2022 г.</t>
  </si>
  <si>
    <t>сен 2022 г.</t>
  </si>
  <si>
    <t>окт 2022 г.</t>
  </si>
  <si>
    <t>нояб 2022 г.</t>
  </si>
  <si>
    <t>дек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</si>
</sst>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"/>
    <numFmt numFmtId="166" formatCode="#,##0.000000"/>
    <numFmt numFmtId="167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2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64" fontId="0" fillId="0" borderId="0" xfId="0" applyNumberFormat="1"/>
    <xf numFmtId="49" fontId="5" fillId="0" borderId="11" xfId="1" applyNumberFormat="1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164" fontId="6" fillId="0" borderId="11" xfId="2" applyNumberFormat="1" applyFont="1" applyFill="1" applyBorder="1" applyAlignment="1">
      <alignment horizontal="right" vertical="center"/>
    </xf>
    <xf numFmtId="164" fontId="6" fillId="0" borderId="14" xfId="2" applyNumberFormat="1" applyFont="1" applyFill="1" applyBorder="1" applyAlignment="1">
      <alignment horizontal="right" vertical="center"/>
    </xf>
    <xf numFmtId="49" fontId="7" fillId="0" borderId="11" xfId="1" applyNumberFormat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 vertical="center"/>
    </xf>
    <xf numFmtId="165" fontId="10" fillId="0" borderId="11" xfId="1" applyNumberFormat="1" applyFont="1" applyFill="1" applyBorder="1" applyAlignment="1">
      <alignment horizontal="right" vertical="center"/>
    </xf>
    <xf numFmtId="165" fontId="10" fillId="0" borderId="14" xfId="1" applyNumberFormat="1" applyFont="1" applyFill="1" applyBorder="1" applyAlignment="1">
      <alignment horizontal="right" vertical="center"/>
    </xf>
    <xf numFmtId="165" fontId="10" fillId="0" borderId="11" xfId="1" applyNumberFormat="1" applyFont="1" applyFill="1" applyBorder="1" applyAlignment="1">
      <alignment horizontal="right"/>
    </xf>
    <xf numFmtId="165" fontId="10" fillId="0" borderId="14" xfId="1" applyNumberFormat="1" applyFont="1" applyFill="1" applyBorder="1" applyAlignment="1">
      <alignment horizontal="right"/>
    </xf>
    <xf numFmtId="164" fontId="10" fillId="0" borderId="11" xfId="1" applyNumberFormat="1" applyFont="1" applyFill="1" applyBorder="1" applyAlignment="1">
      <alignment horizontal="right"/>
    </xf>
    <xf numFmtId="164" fontId="10" fillId="0" borderId="14" xfId="1" applyNumberFormat="1" applyFont="1" applyFill="1" applyBorder="1" applyAlignment="1">
      <alignment horizontal="right"/>
    </xf>
    <xf numFmtId="0" fontId="1" fillId="0" borderId="18" xfId="0" applyFont="1" applyFill="1" applyBorder="1"/>
    <xf numFmtId="0" fontId="10" fillId="0" borderId="18" xfId="0" applyFont="1" applyFill="1" applyBorder="1"/>
    <xf numFmtId="0" fontId="10" fillId="0" borderId="20" xfId="0" applyFont="1" applyFill="1" applyBorder="1"/>
    <xf numFmtId="49" fontId="11" fillId="0" borderId="11" xfId="1" applyNumberFormat="1" applyFont="1" applyFill="1" applyBorder="1" applyAlignment="1">
      <alignment horizontal="center" vertical="center"/>
    </xf>
    <xf numFmtId="164" fontId="6" fillId="0" borderId="11" xfId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49" fontId="6" fillId="0" borderId="11" xfId="1" applyNumberFormat="1" applyFont="1" applyFill="1" applyBorder="1" applyAlignment="1">
      <alignment horizontal="center"/>
    </xf>
    <xf numFmtId="0" fontId="11" fillId="0" borderId="13" xfId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/>
    </xf>
    <xf numFmtId="49" fontId="4" fillId="0" borderId="23" xfId="1" applyNumberFormat="1" applyFont="1" applyFill="1" applyBorder="1" applyAlignment="1">
      <alignment horizontal="center"/>
    </xf>
    <xf numFmtId="166" fontId="10" fillId="0" borderId="23" xfId="1" applyNumberFormat="1" applyFont="1" applyFill="1" applyBorder="1" applyAlignment="1">
      <alignment horizontal="right"/>
    </xf>
    <xf numFmtId="164" fontId="10" fillId="0" borderId="23" xfId="1" applyNumberFormat="1" applyFont="1" applyFill="1" applyBorder="1" applyAlignment="1">
      <alignment horizontal="right"/>
    </xf>
    <xf numFmtId="164" fontId="10" fillId="0" borderId="26" xfId="1" applyNumberFormat="1" applyFont="1" applyFill="1" applyBorder="1" applyAlignment="1">
      <alignment horizontal="right"/>
    </xf>
    <xf numFmtId="0" fontId="9" fillId="0" borderId="13" xfId="1" applyFont="1" applyFill="1" applyBorder="1" applyAlignment="1">
      <alignment horizontal="center"/>
    </xf>
    <xf numFmtId="0" fontId="10" fillId="0" borderId="0" xfId="0" applyFont="1" applyFill="1"/>
    <xf numFmtId="0" fontId="10" fillId="0" borderId="19" xfId="0" applyFont="1" applyFill="1" applyBorder="1"/>
    <xf numFmtId="0" fontId="9" fillId="0" borderId="25" xfId="1" applyFont="1" applyFill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167" fontId="0" fillId="0" borderId="0" xfId="0" applyNumberFormat="1"/>
    <xf numFmtId="164" fontId="15" fillId="0" borderId="11" xfId="2" applyNumberFormat="1" applyFont="1" applyFill="1" applyBorder="1" applyAlignment="1">
      <alignment horizontal="right" vertical="center"/>
    </xf>
    <xf numFmtId="164" fontId="14" fillId="0" borderId="11" xfId="1" applyNumberFormat="1" applyFont="1" applyFill="1" applyBorder="1" applyAlignment="1">
      <alignment horizontal="right" vertical="center"/>
    </xf>
    <xf numFmtId="164" fontId="14" fillId="0" borderId="11" xfId="1" applyNumberFormat="1" applyFont="1" applyFill="1" applyBorder="1" applyAlignment="1">
      <alignment horizontal="right"/>
    </xf>
    <xf numFmtId="164" fontId="10" fillId="0" borderId="18" xfId="0" applyNumberFormat="1" applyFont="1" applyFill="1" applyBorder="1"/>
    <xf numFmtId="166" fontId="15" fillId="0" borderId="11" xfId="2" applyNumberFormat="1" applyFont="1" applyFill="1" applyBorder="1" applyAlignment="1">
      <alignment horizontal="right" vertical="center"/>
    </xf>
    <xf numFmtId="166" fontId="14" fillId="0" borderId="11" xfId="1" applyNumberFormat="1" applyFont="1" applyFill="1" applyBorder="1" applyAlignment="1">
      <alignment horizontal="right" vertical="center"/>
    </xf>
    <xf numFmtId="166" fontId="14" fillId="0" borderId="11" xfId="1" applyNumberFormat="1" applyFont="1" applyFill="1" applyBorder="1" applyAlignment="1">
      <alignment horizontal="right"/>
    </xf>
    <xf numFmtId="166" fontId="10" fillId="0" borderId="18" xfId="0" applyNumberFormat="1" applyFont="1" applyFill="1" applyBorder="1"/>
    <xf numFmtId="166" fontId="6" fillId="0" borderId="11" xfId="1" applyNumberFormat="1" applyFont="1" applyFill="1" applyBorder="1" applyAlignment="1">
      <alignment horizontal="right" vertical="center"/>
    </xf>
    <xf numFmtId="166" fontId="10" fillId="0" borderId="11" xfId="1" applyNumberFormat="1" applyFont="1" applyFill="1" applyBorder="1" applyAlignment="1">
      <alignment horizontal="right"/>
    </xf>
    <xf numFmtId="164" fontId="10" fillId="0" borderId="11" xfId="1" applyNumberFormat="1" applyFont="1" applyFill="1" applyBorder="1" applyAlignment="1">
      <alignment horizontal="right" vertical="center"/>
    </xf>
    <xf numFmtId="0" fontId="8" fillId="0" borderId="15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24" xfId="2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left" vertical="center" wrapText="1"/>
    </xf>
    <xf numFmtId="0" fontId="5" fillId="0" borderId="22" xfId="2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</cellXfs>
  <cellStyles count="4">
    <cellStyle name="Обычный" xfId="0" builtinId="0"/>
    <cellStyle name="Обычный 10" xfId="1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E26" sqref="E26"/>
    </sheetView>
  </sheetViews>
  <sheetFormatPr defaultRowHeight="14.4" x14ac:dyDescent="0.3"/>
  <cols>
    <col min="2" max="2" width="18.88671875" customWidth="1"/>
    <col min="3" max="3" width="13.88671875" customWidth="1"/>
    <col min="4" max="4" width="16" customWidth="1"/>
    <col min="5" max="7" width="13.109375" customWidth="1"/>
    <col min="8" max="8" width="13.88671875" customWidth="1"/>
    <col min="9" max="15" width="13.109375" customWidth="1"/>
  </cols>
  <sheetData>
    <row r="1" spans="1:15" x14ac:dyDescent="0.3">
      <c r="A1" s="4"/>
      <c r="B1" s="1"/>
      <c r="C1" s="1"/>
      <c r="D1" s="1"/>
      <c r="E1" s="1"/>
      <c r="F1" s="1"/>
      <c r="G1" s="1"/>
      <c r="H1" s="1"/>
    </row>
    <row r="2" spans="1:15" ht="18" thickBot="1" x14ac:dyDescent="0.35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x14ac:dyDescent="0.3">
      <c r="A3" s="60" t="s">
        <v>0</v>
      </c>
      <c r="B3" s="61"/>
      <c r="C3" s="62"/>
      <c r="D3" s="43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  <c r="J3" s="5" t="s">
        <v>48</v>
      </c>
      <c r="K3" s="5" t="s">
        <v>49</v>
      </c>
      <c r="L3" s="5" t="s">
        <v>50</v>
      </c>
      <c r="M3" s="5" t="s">
        <v>51</v>
      </c>
      <c r="N3" s="5" t="s">
        <v>52</v>
      </c>
      <c r="O3" s="6" t="s">
        <v>53</v>
      </c>
    </row>
    <row r="4" spans="1:15" ht="26.4" x14ac:dyDescent="0.3">
      <c r="A4" s="63"/>
      <c r="B4" s="64"/>
      <c r="C4" s="65"/>
      <c r="D4" s="7" t="s">
        <v>13</v>
      </c>
      <c r="E4" s="7" t="s">
        <v>13</v>
      </c>
      <c r="F4" s="7" t="s">
        <v>13</v>
      </c>
      <c r="G4" s="7" t="s">
        <v>13</v>
      </c>
      <c r="H4" s="7" t="s">
        <v>13</v>
      </c>
      <c r="I4" s="8" t="s">
        <v>13</v>
      </c>
      <c r="J4" s="10" t="s">
        <v>13</v>
      </c>
      <c r="K4" s="7" t="s">
        <v>13</v>
      </c>
      <c r="L4" s="7" t="s">
        <v>13</v>
      </c>
      <c r="M4" s="7" t="s">
        <v>13</v>
      </c>
      <c r="N4" s="7" t="s">
        <v>13</v>
      </c>
      <c r="O4" s="8" t="s">
        <v>13</v>
      </c>
    </row>
    <row r="5" spans="1:15" ht="15.6" x14ac:dyDescent="0.3">
      <c r="A5" s="12" t="s">
        <v>14</v>
      </c>
      <c r="B5" s="13" t="s">
        <v>27</v>
      </c>
      <c r="C5" s="14"/>
      <c r="D5" s="45">
        <v>10434.993246</v>
      </c>
      <c r="E5" s="45">
        <v>9861.1266338000005</v>
      </c>
      <c r="F5" s="45">
        <v>9950.3766714000012</v>
      </c>
      <c r="G5" s="45">
        <v>9936.478224800001</v>
      </c>
      <c r="H5" s="49"/>
      <c r="I5" s="45"/>
      <c r="J5" s="15"/>
      <c r="K5" s="15"/>
      <c r="L5" s="15"/>
      <c r="M5" s="15"/>
      <c r="N5" s="15"/>
      <c r="O5" s="16"/>
    </row>
    <row r="6" spans="1:15" x14ac:dyDescent="0.3">
      <c r="A6" s="17"/>
      <c r="B6" s="56" t="s">
        <v>15</v>
      </c>
      <c r="C6" s="18" t="s">
        <v>16</v>
      </c>
      <c r="D6" s="46">
        <v>5971.4</v>
      </c>
      <c r="E6" s="46">
        <v>5741.99</v>
      </c>
      <c r="F6" s="46">
        <v>6049.1720000000005</v>
      </c>
      <c r="G6" s="46">
        <v>5693.8150000000005</v>
      </c>
      <c r="H6" s="50"/>
      <c r="I6" s="46"/>
      <c r="J6" s="55"/>
      <c r="K6" s="19"/>
      <c r="L6" s="19"/>
      <c r="M6" s="19"/>
      <c r="N6" s="19"/>
      <c r="O6" s="20"/>
    </row>
    <row r="7" spans="1:15" x14ac:dyDescent="0.3">
      <c r="A7" s="17"/>
      <c r="B7" s="57"/>
      <c r="C7" s="39" t="s">
        <v>17</v>
      </c>
      <c r="D7" s="47">
        <v>5059.7659999999996</v>
      </c>
      <c r="E7" s="47">
        <v>4816.93</v>
      </c>
      <c r="F7" s="47">
        <v>5249.7250000000004</v>
      </c>
      <c r="G7" s="47">
        <v>4892.0600000000004</v>
      </c>
      <c r="H7" s="51"/>
      <c r="I7" s="47"/>
      <c r="J7" s="23"/>
      <c r="K7" s="21"/>
      <c r="L7" s="21"/>
      <c r="M7" s="21"/>
      <c r="N7" s="21"/>
      <c r="O7" s="22"/>
    </row>
    <row r="8" spans="1:15" x14ac:dyDescent="0.3">
      <c r="A8" s="17"/>
      <c r="B8" s="57"/>
      <c r="C8" s="39" t="s">
        <v>18</v>
      </c>
      <c r="D8" s="47">
        <v>911.63400000000001</v>
      </c>
      <c r="E8" s="47">
        <v>925.06</v>
      </c>
      <c r="F8" s="47">
        <v>799.447</v>
      </c>
      <c r="G8" s="47">
        <v>801.755</v>
      </c>
      <c r="H8" s="51"/>
      <c r="I8" s="47"/>
      <c r="J8" s="23"/>
      <c r="K8" s="21"/>
      <c r="L8" s="21"/>
      <c r="M8" s="21"/>
      <c r="N8" s="21"/>
      <c r="O8" s="22"/>
    </row>
    <row r="9" spans="1:15" x14ac:dyDescent="0.3">
      <c r="A9" s="17"/>
      <c r="B9" s="57"/>
      <c r="C9" s="39" t="s">
        <v>19</v>
      </c>
      <c r="D9" s="47">
        <v>2854.9220959999998</v>
      </c>
      <c r="E9" s="47">
        <v>2554.5557178000004</v>
      </c>
      <c r="F9" s="47">
        <v>2477.8014273999997</v>
      </c>
      <c r="G9" s="47">
        <v>2807.4692448000001</v>
      </c>
      <c r="H9" s="51"/>
      <c r="I9" s="47"/>
      <c r="J9" s="23"/>
      <c r="K9" s="21"/>
      <c r="L9" s="21"/>
      <c r="M9" s="21"/>
      <c r="N9" s="21"/>
      <c r="O9" s="22"/>
    </row>
    <row r="10" spans="1:15" x14ac:dyDescent="0.3">
      <c r="A10" s="17"/>
      <c r="B10" s="66"/>
      <c r="C10" s="39" t="s">
        <v>20</v>
      </c>
      <c r="D10" s="47">
        <v>1608.6711499999999</v>
      </c>
      <c r="E10" s="47">
        <v>1564.5809160000003</v>
      </c>
      <c r="F10" s="47">
        <v>1423.4032440000001</v>
      </c>
      <c r="G10" s="47">
        <v>1435.1939800000005</v>
      </c>
      <c r="H10" s="51"/>
      <c r="I10" s="47"/>
      <c r="J10" s="23"/>
      <c r="K10" s="23"/>
      <c r="L10" s="23"/>
      <c r="M10" s="23"/>
      <c r="N10" s="23"/>
      <c r="O10" s="24"/>
    </row>
    <row r="11" spans="1:15" x14ac:dyDescent="0.3">
      <c r="A11" s="69"/>
      <c r="B11" s="70"/>
      <c r="C11" s="71"/>
      <c r="D11" s="48"/>
      <c r="E11" s="48"/>
      <c r="F11" s="48"/>
      <c r="G11" s="48"/>
      <c r="H11" s="52"/>
      <c r="I11" s="48"/>
      <c r="J11" s="48"/>
      <c r="K11" s="26"/>
      <c r="L11" s="26"/>
      <c r="M11" s="26"/>
      <c r="N11" s="26"/>
      <c r="O11" s="27"/>
    </row>
    <row r="12" spans="1:15" ht="15.6" x14ac:dyDescent="0.3">
      <c r="A12" s="28" t="s">
        <v>21</v>
      </c>
      <c r="B12" s="67" t="s">
        <v>22</v>
      </c>
      <c r="C12" s="68"/>
      <c r="D12" s="29">
        <v>1666.9715249999999</v>
      </c>
      <c r="E12" s="29">
        <v>1614.1331660000003</v>
      </c>
      <c r="F12" s="29">
        <v>1479.371744</v>
      </c>
      <c r="G12" s="29">
        <v>1456.7917300000004</v>
      </c>
      <c r="H12" s="53"/>
      <c r="I12" s="29"/>
      <c r="J12" s="29"/>
      <c r="K12" s="29"/>
      <c r="L12" s="29"/>
      <c r="M12" s="29"/>
      <c r="N12" s="29"/>
      <c r="O12" s="30"/>
    </row>
    <row r="13" spans="1:15" x14ac:dyDescent="0.3">
      <c r="A13" s="31"/>
      <c r="B13" s="56" t="s">
        <v>15</v>
      </c>
      <c r="C13" s="39" t="s">
        <v>18</v>
      </c>
      <c r="D13" s="23">
        <v>23.093</v>
      </c>
      <c r="E13" s="23">
        <v>21.809000000000001</v>
      </c>
      <c r="F13" s="23">
        <v>18.548999999999999</v>
      </c>
      <c r="G13" s="23">
        <v>19.239000000000001</v>
      </c>
      <c r="H13" s="54"/>
      <c r="I13" s="23"/>
      <c r="J13" s="23"/>
      <c r="K13" s="21"/>
      <c r="L13" s="21"/>
      <c r="M13" s="21"/>
      <c r="N13" s="21"/>
      <c r="O13" s="22"/>
    </row>
    <row r="14" spans="1:15" x14ac:dyDescent="0.3">
      <c r="A14" s="31"/>
      <c r="B14" s="57"/>
      <c r="C14" s="39" t="s">
        <v>19</v>
      </c>
      <c r="D14" s="23">
        <v>211.964</v>
      </c>
      <c r="E14" s="23">
        <v>196.232</v>
      </c>
      <c r="F14" s="23">
        <v>185.96100000000001</v>
      </c>
      <c r="G14" s="23">
        <v>159.40799999999999</v>
      </c>
      <c r="H14" s="54"/>
      <c r="I14" s="23"/>
      <c r="J14" s="23"/>
      <c r="K14" s="21"/>
      <c r="L14" s="21"/>
      <c r="M14" s="21"/>
      <c r="N14" s="21"/>
      <c r="O14" s="22"/>
    </row>
    <row r="15" spans="1:15" x14ac:dyDescent="0.3">
      <c r="A15" s="31"/>
      <c r="B15" s="66"/>
      <c r="C15" s="39" t="s">
        <v>20</v>
      </c>
      <c r="D15" s="23">
        <v>1431.9145249999999</v>
      </c>
      <c r="E15" s="23">
        <v>1396.0921660000004</v>
      </c>
      <c r="F15" s="23">
        <v>1274.861744</v>
      </c>
      <c r="G15" s="23">
        <v>1278.1447300000004</v>
      </c>
      <c r="H15" s="54"/>
      <c r="I15" s="23"/>
      <c r="J15" s="23"/>
      <c r="K15" s="23"/>
      <c r="L15" s="23"/>
      <c r="M15" s="23"/>
      <c r="N15" s="23"/>
      <c r="O15" s="24"/>
    </row>
    <row r="16" spans="1:15" x14ac:dyDescent="0.3">
      <c r="A16" s="69"/>
      <c r="B16" s="70"/>
      <c r="C16" s="71"/>
      <c r="D16" s="48"/>
      <c r="E16" s="48"/>
      <c r="F16" s="48"/>
      <c r="G16" s="48"/>
      <c r="H16" s="52"/>
      <c r="I16" s="48"/>
      <c r="J16" s="48"/>
      <c r="K16" s="26"/>
      <c r="L16" s="26"/>
      <c r="M16" s="26"/>
      <c r="N16" s="26"/>
      <c r="O16" s="27"/>
    </row>
    <row r="17" spans="1:15" ht="15.6" x14ac:dyDescent="0.3">
      <c r="A17" s="28" t="s">
        <v>23</v>
      </c>
      <c r="B17" s="13" t="s">
        <v>24</v>
      </c>
      <c r="C17" s="32"/>
      <c r="D17" s="29">
        <v>8768.0217209999992</v>
      </c>
      <c r="E17" s="29">
        <v>8246.9934678000009</v>
      </c>
      <c r="F17" s="29">
        <v>8471.0049273999994</v>
      </c>
      <c r="G17" s="29">
        <v>8479.6864948000002</v>
      </c>
      <c r="H17" s="53"/>
      <c r="I17" s="29"/>
      <c r="J17" s="29"/>
      <c r="K17" s="29"/>
      <c r="L17" s="29"/>
      <c r="M17" s="29"/>
      <c r="N17" s="29"/>
      <c r="O17" s="30"/>
    </row>
    <row r="18" spans="1:15" x14ac:dyDescent="0.3">
      <c r="A18" s="33"/>
      <c r="B18" s="56" t="s">
        <v>15</v>
      </c>
      <c r="C18" s="18" t="s">
        <v>16</v>
      </c>
      <c r="D18" s="46">
        <v>5948.3069999999998</v>
      </c>
      <c r="E18" s="46">
        <v>5720.1810000000005</v>
      </c>
      <c r="F18" s="46">
        <v>6030.6230000000005</v>
      </c>
      <c r="G18" s="46">
        <v>5674.576</v>
      </c>
      <c r="H18" s="50"/>
      <c r="I18" s="46"/>
      <c r="J18" s="55"/>
      <c r="K18" s="19"/>
      <c r="L18" s="19"/>
      <c r="M18" s="19"/>
      <c r="N18" s="19"/>
      <c r="O18" s="20"/>
    </row>
    <row r="19" spans="1:15" x14ac:dyDescent="0.3">
      <c r="A19" s="34"/>
      <c r="B19" s="57"/>
      <c r="C19" s="39" t="s">
        <v>17</v>
      </c>
      <c r="D19" s="23">
        <v>5059.7659999999996</v>
      </c>
      <c r="E19" s="23">
        <v>4816.93</v>
      </c>
      <c r="F19" s="23">
        <v>5249.7250000000004</v>
      </c>
      <c r="G19" s="23">
        <v>4892.0600000000004</v>
      </c>
      <c r="H19" s="54"/>
      <c r="I19" s="23"/>
      <c r="J19" s="23"/>
      <c r="K19" s="21"/>
      <c r="L19" s="21"/>
      <c r="M19" s="21"/>
      <c r="N19" s="21"/>
      <c r="O19" s="22"/>
    </row>
    <row r="20" spans="1:15" x14ac:dyDescent="0.3">
      <c r="A20" s="34"/>
      <c r="B20" s="57"/>
      <c r="C20" s="39" t="s">
        <v>18</v>
      </c>
      <c r="D20" s="23">
        <v>888.54100000000005</v>
      </c>
      <c r="E20" s="23">
        <v>903.25099999999998</v>
      </c>
      <c r="F20" s="23">
        <v>780.89800000000002</v>
      </c>
      <c r="G20" s="23">
        <v>782.51599999999996</v>
      </c>
      <c r="H20" s="54"/>
      <c r="I20" s="23"/>
      <c r="J20" s="23"/>
      <c r="K20" s="21"/>
      <c r="L20" s="21"/>
      <c r="M20" s="21"/>
      <c r="N20" s="21"/>
      <c r="O20" s="22"/>
    </row>
    <row r="21" spans="1:15" x14ac:dyDescent="0.3">
      <c r="A21" s="34"/>
      <c r="B21" s="57"/>
      <c r="C21" s="39" t="s">
        <v>19</v>
      </c>
      <c r="D21" s="23">
        <v>2642.9580959999998</v>
      </c>
      <c r="E21" s="23">
        <v>2358.3237178000004</v>
      </c>
      <c r="F21" s="23">
        <v>2291.8404274</v>
      </c>
      <c r="G21" s="23">
        <v>2648.0612448000002</v>
      </c>
      <c r="H21" s="54"/>
      <c r="I21" s="23"/>
      <c r="J21" s="23"/>
      <c r="K21" s="21"/>
      <c r="L21" s="21"/>
      <c r="M21" s="21"/>
      <c r="N21" s="21"/>
      <c r="O21" s="22"/>
    </row>
    <row r="22" spans="1:15" ht="15" thickBot="1" x14ac:dyDescent="0.35">
      <c r="A22" s="35"/>
      <c r="B22" s="58"/>
      <c r="C22" s="42" t="s">
        <v>20</v>
      </c>
      <c r="D22" s="37">
        <v>176.75662500000001</v>
      </c>
      <c r="E22" s="37">
        <v>168.48875000000001</v>
      </c>
      <c r="F22" s="37">
        <v>148.54150000000001</v>
      </c>
      <c r="G22" s="37">
        <v>157.04925</v>
      </c>
      <c r="H22" s="36"/>
      <c r="I22" s="37"/>
      <c r="J22" s="37"/>
      <c r="K22" s="37"/>
      <c r="L22" s="37"/>
      <c r="M22" s="37"/>
      <c r="N22" s="37"/>
      <c r="O22" s="38"/>
    </row>
  </sheetData>
  <mergeCells count="8">
    <mergeCell ref="B18:B22"/>
    <mergeCell ref="A2:O2"/>
    <mergeCell ref="A3:C4"/>
    <mergeCell ref="B6:B10"/>
    <mergeCell ref="B12:C12"/>
    <mergeCell ref="B13:B15"/>
    <mergeCell ref="A11:C11"/>
    <mergeCell ref="A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zoomScale="85" zoomScaleNormal="85" workbookViewId="0">
      <selection activeCell="F25" sqref="F25"/>
    </sheetView>
  </sheetViews>
  <sheetFormatPr defaultColWidth="9.109375" defaultRowHeight="13.8" x14ac:dyDescent="0.25"/>
  <cols>
    <col min="1" max="1" width="9.109375" style="1"/>
    <col min="2" max="2" width="18.88671875" style="1" customWidth="1"/>
    <col min="3" max="3" width="13.88671875" style="1" customWidth="1"/>
    <col min="4" max="7" width="13.109375" style="1" customWidth="1"/>
    <col min="8" max="8" width="13.88671875" style="1" customWidth="1"/>
    <col min="9" max="15" width="13.109375" style="1" customWidth="1"/>
    <col min="16" max="16" width="12.88671875" style="1" bestFit="1" customWidth="1"/>
    <col min="17" max="16384" width="9.109375" style="1"/>
  </cols>
  <sheetData>
    <row r="1" spans="1:27" ht="18.75" customHeight="1" x14ac:dyDescent="0.3">
      <c r="A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8" thickBot="1" x14ac:dyDescent="0.35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7" ht="29.25" customHeight="1" x14ac:dyDescent="0.3">
      <c r="A3" s="60" t="s">
        <v>0</v>
      </c>
      <c r="B3" s="61"/>
      <c r="C3" s="62"/>
      <c r="D3" s="43" t="s">
        <v>29</v>
      </c>
      <c r="E3" s="5" t="s">
        <v>30</v>
      </c>
      <c r="F3" s="5" t="s">
        <v>31</v>
      </c>
      <c r="G3" s="5" t="s">
        <v>32</v>
      </c>
      <c r="H3" s="5" t="s">
        <v>33</v>
      </c>
      <c r="I3" s="5" t="s">
        <v>34</v>
      </c>
      <c r="J3" s="5" t="s">
        <v>35</v>
      </c>
      <c r="K3" s="5" t="s">
        <v>36</v>
      </c>
      <c r="L3" s="5" t="s">
        <v>37</v>
      </c>
      <c r="M3" s="5" t="s">
        <v>38</v>
      </c>
      <c r="N3" s="5" t="s">
        <v>39</v>
      </c>
      <c r="O3" s="6" t="s">
        <v>40</v>
      </c>
      <c r="P3"/>
      <c r="Q3"/>
      <c r="R3"/>
    </row>
    <row r="4" spans="1:27" ht="26.4" x14ac:dyDescent="0.3">
      <c r="A4" s="63"/>
      <c r="B4" s="64"/>
      <c r="C4" s="65"/>
      <c r="D4" s="7" t="s">
        <v>13</v>
      </c>
      <c r="E4" s="7" t="s">
        <v>13</v>
      </c>
      <c r="F4" s="7" t="s">
        <v>13</v>
      </c>
      <c r="G4" s="7" t="s">
        <v>13</v>
      </c>
      <c r="H4" s="7" t="s">
        <v>13</v>
      </c>
      <c r="I4" s="8" t="s">
        <v>13</v>
      </c>
      <c r="J4" s="10" t="s">
        <v>13</v>
      </c>
      <c r="K4" s="7" t="s">
        <v>13</v>
      </c>
      <c r="L4" s="7" t="s">
        <v>13</v>
      </c>
      <c r="M4" s="7" t="s">
        <v>13</v>
      </c>
      <c r="N4" s="7" t="s">
        <v>13</v>
      </c>
      <c r="O4" s="8" t="s">
        <v>13</v>
      </c>
      <c r="P4"/>
      <c r="Q4"/>
      <c r="R4"/>
    </row>
    <row r="5" spans="1:27" ht="15.6" x14ac:dyDescent="0.3">
      <c r="A5" s="12" t="s">
        <v>14</v>
      </c>
      <c r="B5" s="13" t="s">
        <v>27</v>
      </c>
      <c r="C5" s="14"/>
      <c r="D5" s="45">
        <f>D6+D9+D10</f>
        <v>10228.729590000001</v>
      </c>
      <c r="E5" s="45">
        <f>E6+E9+E10</f>
        <v>9510.5587200000009</v>
      </c>
      <c r="F5" s="45">
        <f>F6+F9+F10</f>
        <v>10161.353810000001</v>
      </c>
      <c r="G5" s="45">
        <v>9795.4765900000002</v>
      </c>
      <c r="H5" s="49">
        <f>H6+H9+H10</f>
        <v>9516.107618</v>
      </c>
      <c r="I5" s="45">
        <v>9261.2973519999996</v>
      </c>
      <c r="J5" s="15">
        <v>9553.9554459999999</v>
      </c>
      <c r="K5" s="15">
        <v>8732.6924930000005</v>
      </c>
      <c r="L5" s="15">
        <v>9262.6314943280631</v>
      </c>
      <c r="M5" s="15">
        <v>9774.5537660000009</v>
      </c>
      <c r="N5" s="15">
        <v>10069.822408</v>
      </c>
      <c r="O5" s="16">
        <v>10136.039811300001</v>
      </c>
      <c r="P5" s="11"/>
      <c r="Q5"/>
      <c r="R5"/>
    </row>
    <row r="6" spans="1:27" ht="14.4" x14ac:dyDescent="0.3">
      <c r="A6" s="17"/>
      <c r="B6" s="56" t="s">
        <v>15</v>
      </c>
      <c r="C6" s="18" t="s">
        <v>16</v>
      </c>
      <c r="D6" s="46">
        <f>D7+D8</f>
        <v>6364.5929999999998</v>
      </c>
      <c r="E6" s="46">
        <f>E7+E8</f>
        <v>5686.5950000000003</v>
      </c>
      <c r="F6" s="46">
        <f>F7+F8</f>
        <v>6355.0519999999997</v>
      </c>
      <c r="G6" s="46">
        <v>5983.4989999999998</v>
      </c>
      <c r="H6" s="50">
        <f>H7+H8</f>
        <v>5895.8090000000002</v>
      </c>
      <c r="I6" s="46">
        <v>5760.1280000000006</v>
      </c>
      <c r="J6" s="55">
        <v>5835.0790000000006</v>
      </c>
      <c r="K6" s="19">
        <v>4603.9229999999998</v>
      </c>
      <c r="L6" s="19">
        <v>5628.9989999999998</v>
      </c>
      <c r="M6" s="19">
        <v>5881.8410000000003</v>
      </c>
      <c r="N6" s="19">
        <v>5803.027</v>
      </c>
      <c r="O6" s="20">
        <v>5823.0230000000001</v>
      </c>
      <c r="P6" s="11"/>
      <c r="Q6"/>
      <c r="R6"/>
    </row>
    <row r="7" spans="1:27" ht="14.4" x14ac:dyDescent="0.3">
      <c r="A7" s="17"/>
      <c r="B7" s="57"/>
      <c r="C7" s="39" t="s">
        <v>17</v>
      </c>
      <c r="D7" s="47">
        <f>D19</f>
        <v>5630.9989999999998</v>
      </c>
      <c r="E7" s="47">
        <f>E19</f>
        <v>4988.6930000000002</v>
      </c>
      <c r="F7" s="47">
        <f>F19</f>
        <v>5626.04</v>
      </c>
      <c r="G7" s="47">
        <v>5325.1419999999998</v>
      </c>
      <c r="H7" s="51">
        <f>H19</f>
        <v>5215.5600000000004</v>
      </c>
      <c r="I7" s="47">
        <v>5071.3490000000002</v>
      </c>
      <c r="J7" s="23">
        <v>5200.9669999999996</v>
      </c>
      <c r="K7" s="21">
        <v>3871.9929999999999</v>
      </c>
      <c r="L7" s="21">
        <v>4897.0929999999998</v>
      </c>
      <c r="M7" s="21">
        <v>5079.8779999999997</v>
      </c>
      <c r="N7" s="21">
        <v>4961.1450000000004</v>
      </c>
      <c r="O7" s="22">
        <v>5126.1109999999999</v>
      </c>
      <c r="P7" s="11"/>
      <c r="Q7"/>
      <c r="R7"/>
    </row>
    <row r="8" spans="1:27" ht="14.4" x14ac:dyDescent="0.3">
      <c r="A8" s="17"/>
      <c r="B8" s="57"/>
      <c r="C8" s="39" t="s">
        <v>18</v>
      </c>
      <c r="D8" s="47">
        <f t="shared" ref="D8:E10" si="0">D13+D20</f>
        <v>733.59399999999994</v>
      </c>
      <c r="E8" s="47">
        <f t="shared" si="0"/>
        <v>697.90199999999993</v>
      </c>
      <c r="F8" s="47">
        <f>F13+F20</f>
        <v>729.01200000000006</v>
      </c>
      <c r="G8" s="47">
        <v>658.35699999999997</v>
      </c>
      <c r="H8" s="51">
        <f t="shared" ref="H8" si="1">H13+H20</f>
        <v>680.24900000000002</v>
      </c>
      <c r="I8" s="47">
        <v>688.77900000000011</v>
      </c>
      <c r="J8" s="23">
        <v>634.11200000000076</v>
      </c>
      <c r="K8" s="21">
        <v>731.92999999999961</v>
      </c>
      <c r="L8" s="21">
        <v>731.90599999999972</v>
      </c>
      <c r="M8" s="21">
        <v>801.96300000000019</v>
      </c>
      <c r="N8" s="21">
        <v>841.88199999999938</v>
      </c>
      <c r="O8" s="22">
        <v>696.9120000000006</v>
      </c>
      <c r="P8" s="11"/>
      <c r="Q8"/>
      <c r="R8"/>
    </row>
    <row r="9" spans="1:27" ht="14.4" x14ac:dyDescent="0.3">
      <c r="A9" s="17"/>
      <c r="B9" s="57"/>
      <c r="C9" s="39" t="s">
        <v>19</v>
      </c>
      <c r="D9" s="47">
        <f t="shared" si="0"/>
        <v>2322.7460000000001</v>
      </c>
      <c r="E9" s="47">
        <f t="shared" si="0"/>
        <v>2335.942</v>
      </c>
      <c r="F9" s="47">
        <f t="shared" ref="F9" si="2">F14+F21</f>
        <v>2457.2476000000001</v>
      </c>
      <c r="G9" s="47">
        <v>2397.7598600000001</v>
      </c>
      <c r="H9" s="51">
        <f t="shared" ref="H9" si="3">H14+H21</f>
        <v>2238.5774199999996</v>
      </c>
      <c r="I9" s="47">
        <v>2165.8404599999999</v>
      </c>
      <c r="J9" s="23">
        <v>2267.87446</v>
      </c>
      <c r="K9" s="21">
        <v>2581.1262599999995</v>
      </c>
      <c r="L9" s="21">
        <v>2241.2547600000003</v>
      </c>
      <c r="M9" s="21">
        <v>2388.0587599999999</v>
      </c>
      <c r="N9" s="21">
        <v>2820.5993600000006</v>
      </c>
      <c r="O9" s="22">
        <v>2830.5331130000004</v>
      </c>
      <c r="P9" s="11"/>
      <c r="Q9"/>
      <c r="R9"/>
    </row>
    <row r="10" spans="1:27" ht="14.4" x14ac:dyDescent="0.3">
      <c r="A10" s="17"/>
      <c r="B10" s="66"/>
      <c r="C10" s="39" t="s">
        <v>20</v>
      </c>
      <c r="D10" s="47">
        <f t="shared" si="0"/>
        <v>1541.3905900000002</v>
      </c>
      <c r="E10" s="47">
        <f t="shared" si="0"/>
        <v>1488.02172</v>
      </c>
      <c r="F10" s="47">
        <f t="shared" ref="F10" si="4">F15+F22</f>
        <v>1349.0542100000002</v>
      </c>
      <c r="G10" s="47">
        <v>1414.2177299999998</v>
      </c>
      <c r="H10" s="51">
        <f t="shared" ref="H10" si="5">H15+H22</f>
        <v>1381.7211980000002</v>
      </c>
      <c r="I10" s="47">
        <v>1335.328892</v>
      </c>
      <c r="J10" s="23">
        <v>1451.0019859999998</v>
      </c>
      <c r="K10" s="23">
        <v>1547.6432330000002</v>
      </c>
      <c r="L10" s="23">
        <v>1392.3777343280633</v>
      </c>
      <c r="M10" s="23">
        <v>1504.654006</v>
      </c>
      <c r="N10" s="23">
        <v>1446.196048</v>
      </c>
      <c r="O10" s="24">
        <v>1482.4836982999998</v>
      </c>
      <c r="P10" s="11"/>
      <c r="Q10"/>
      <c r="R10"/>
    </row>
    <row r="11" spans="1:27" ht="14.4" x14ac:dyDescent="0.3">
      <c r="A11" s="25"/>
      <c r="B11" s="40"/>
      <c r="C11" s="41"/>
      <c r="D11" s="48"/>
      <c r="E11" s="48"/>
      <c r="F11" s="48"/>
      <c r="G11" s="48"/>
      <c r="H11" s="52"/>
      <c r="I11" s="48"/>
      <c r="J11" s="48"/>
      <c r="K11" s="26"/>
      <c r="L11" s="26"/>
      <c r="M11" s="26"/>
      <c r="N11" s="26"/>
      <c r="O11" s="27"/>
      <c r="P11" s="11"/>
      <c r="Q11"/>
      <c r="R11"/>
    </row>
    <row r="12" spans="1:27" ht="15.6" x14ac:dyDescent="0.3">
      <c r="A12" s="28" t="s">
        <v>21</v>
      </c>
      <c r="B12" s="67" t="s">
        <v>22</v>
      </c>
      <c r="C12" s="68"/>
      <c r="D12" s="29">
        <f>D13+D14+D15</f>
        <v>1584.9795900000001</v>
      </c>
      <c r="E12" s="29">
        <f>E13+E14+E15</f>
        <v>1502.64237</v>
      </c>
      <c r="F12" s="29">
        <f>F13+F14+F15</f>
        <v>1395.9987100000003</v>
      </c>
      <c r="G12" s="29">
        <v>1412.5734799999998</v>
      </c>
      <c r="H12" s="53">
        <f>H13+H14+H15</f>
        <v>1373.4415680000002</v>
      </c>
      <c r="I12" s="29">
        <v>1305.5841419999999</v>
      </c>
      <c r="J12" s="29">
        <v>1376.2619859999998</v>
      </c>
      <c r="K12" s="29">
        <v>1492.0762330000002</v>
      </c>
      <c r="L12" s="29">
        <v>1354.3289843280631</v>
      </c>
      <c r="M12" s="29">
        <v>1508.4592559999999</v>
      </c>
      <c r="N12" s="29">
        <v>1499.275298</v>
      </c>
      <c r="O12" s="30">
        <v>1463.709245</v>
      </c>
      <c r="P12" s="11"/>
      <c r="Q12"/>
      <c r="R12"/>
    </row>
    <row r="13" spans="1:27" ht="14.4" x14ac:dyDescent="0.3">
      <c r="A13" s="31"/>
      <c r="B13" s="56" t="s">
        <v>15</v>
      </c>
      <c r="C13" s="39" t="s">
        <v>18</v>
      </c>
      <c r="D13" s="23">
        <v>20.235999999999997</v>
      </c>
      <c r="E13" s="23">
        <f>16593/1000</f>
        <v>16.593</v>
      </c>
      <c r="F13" s="23">
        <f>18999/1000</f>
        <v>18.998999999999999</v>
      </c>
      <c r="G13" s="23">
        <v>16.501999999999999</v>
      </c>
      <c r="H13" s="54">
        <v>13.941000000000001</v>
      </c>
      <c r="I13" s="23">
        <v>10.465999999999999</v>
      </c>
      <c r="J13" s="23">
        <v>11.76</v>
      </c>
      <c r="K13" s="21">
        <v>10.76</v>
      </c>
      <c r="L13" s="21">
        <v>10.358000000000001</v>
      </c>
      <c r="M13" s="21">
        <v>14.997999999999999</v>
      </c>
      <c r="N13" s="21">
        <v>19.117000000000001</v>
      </c>
      <c r="O13" s="22">
        <v>15.686</v>
      </c>
      <c r="P13" s="11"/>
      <c r="Q13"/>
      <c r="R13"/>
    </row>
    <row r="14" spans="1:27" ht="14.4" x14ac:dyDescent="0.3">
      <c r="A14" s="31"/>
      <c r="B14" s="57"/>
      <c r="C14" s="39" t="s">
        <v>19</v>
      </c>
      <c r="D14" s="23">
        <v>200.30200000000002</v>
      </c>
      <c r="E14" s="23">
        <f>162050/1000</f>
        <v>162.05000000000001</v>
      </c>
      <c r="F14" s="23">
        <f>180247/1000</f>
        <v>180.24700000000001</v>
      </c>
      <c r="G14" s="23">
        <v>134.33799999999999</v>
      </c>
      <c r="H14" s="54">
        <v>123.95</v>
      </c>
      <c r="I14" s="23">
        <v>110.747</v>
      </c>
      <c r="J14" s="23">
        <v>76.525999999999996</v>
      </c>
      <c r="K14" s="21">
        <v>104.886</v>
      </c>
      <c r="L14" s="21">
        <v>100.462</v>
      </c>
      <c r="M14" s="21">
        <v>139.53299999999999</v>
      </c>
      <c r="N14" s="21">
        <v>176.208</v>
      </c>
      <c r="O14" s="22">
        <v>140.77000000000001</v>
      </c>
      <c r="P14" s="11"/>
      <c r="Q14"/>
      <c r="R14"/>
    </row>
    <row r="15" spans="1:27" ht="14.4" x14ac:dyDescent="0.3">
      <c r="A15" s="31"/>
      <c r="B15" s="66"/>
      <c r="C15" s="39" t="s">
        <v>20</v>
      </c>
      <c r="D15" s="23">
        <v>1364.4415900000001</v>
      </c>
      <c r="E15" s="23">
        <f>(130288.08+1193711.29)/1000</f>
        <v>1323.99937</v>
      </c>
      <c r="F15" s="23">
        <f>(120395.1+1076357.61)/1000</f>
        <v>1196.7527100000002</v>
      </c>
      <c r="G15" s="23">
        <v>1261.7334799999999</v>
      </c>
      <c r="H15" s="54">
        <v>1235.5505680000001</v>
      </c>
      <c r="I15" s="23">
        <v>1184.371142</v>
      </c>
      <c r="J15" s="23">
        <v>1287.9759859999997</v>
      </c>
      <c r="K15" s="23">
        <v>1376.4302330000003</v>
      </c>
      <c r="L15" s="23">
        <v>1243.5089843280632</v>
      </c>
      <c r="M15" s="23">
        <v>1353.9282559999999</v>
      </c>
      <c r="N15" s="23">
        <v>1303.950298</v>
      </c>
      <c r="O15" s="24">
        <v>1307.2532449999999</v>
      </c>
      <c r="P15" s="11"/>
      <c r="Q15"/>
      <c r="R15"/>
    </row>
    <row r="16" spans="1:27" ht="14.4" x14ac:dyDescent="0.3">
      <c r="A16" s="25"/>
      <c r="B16" s="40"/>
      <c r="C16" s="41"/>
      <c r="D16" s="48"/>
      <c r="E16" s="48"/>
      <c r="F16" s="48"/>
      <c r="G16" s="48"/>
      <c r="H16" s="52"/>
      <c r="I16" s="48"/>
      <c r="J16" s="48"/>
      <c r="K16" s="26"/>
      <c r="L16" s="26"/>
      <c r="M16" s="26"/>
      <c r="N16" s="26"/>
      <c r="O16" s="27"/>
      <c r="P16" s="11"/>
      <c r="Q16"/>
      <c r="R16"/>
    </row>
    <row r="17" spans="1:18" ht="15.6" x14ac:dyDescent="0.3">
      <c r="A17" s="28" t="s">
        <v>23</v>
      </c>
      <c r="B17" s="13" t="s">
        <v>24</v>
      </c>
      <c r="C17" s="32"/>
      <c r="D17" s="29">
        <f>D18+D21+D22</f>
        <v>8643.75</v>
      </c>
      <c r="E17" s="29">
        <f>E18+E21+E22</f>
        <v>8007.9163500000004</v>
      </c>
      <c r="F17" s="29">
        <f>F18+F21+F22</f>
        <v>8765.3550999999989</v>
      </c>
      <c r="G17" s="29">
        <v>8382.9031099999993</v>
      </c>
      <c r="H17" s="53">
        <f>H18+H21+H22</f>
        <v>8142.6660499999998</v>
      </c>
      <c r="I17" s="29">
        <v>7955.7132099999999</v>
      </c>
      <c r="J17" s="29">
        <v>8177.6934600000004</v>
      </c>
      <c r="K17" s="29">
        <v>7240.6162599999989</v>
      </c>
      <c r="L17" s="29">
        <v>7908.3025099999995</v>
      </c>
      <c r="M17" s="29">
        <v>8266.094509999999</v>
      </c>
      <c r="N17" s="29">
        <v>8570.5471100000013</v>
      </c>
      <c r="O17" s="30">
        <v>8672.330566300001</v>
      </c>
      <c r="P17" s="11"/>
      <c r="Q17"/>
      <c r="R17"/>
    </row>
    <row r="18" spans="1:18" ht="14.4" x14ac:dyDescent="0.3">
      <c r="A18" s="33"/>
      <c r="B18" s="56" t="s">
        <v>15</v>
      </c>
      <c r="C18" s="18" t="s">
        <v>16</v>
      </c>
      <c r="D18" s="46">
        <f>D19+D20</f>
        <v>6344.357</v>
      </c>
      <c r="E18" s="46">
        <f>E19+E20</f>
        <v>5670.0020000000004</v>
      </c>
      <c r="F18" s="46">
        <f>F19+F20</f>
        <v>6336.0529999999999</v>
      </c>
      <c r="G18" s="46">
        <v>5966.9969999999994</v>
      </c>
      <c r="H18" s="50">
        <f>H19+H20</f>
        <v>5881.8680000000004</v>
      </c>
      <c r="I18" s="46">
        <v>5749.6620000000003</v>
      </c>
      <c r="J18" s="55">
        <v>5823.3190000000004</v>
      </c>
      <c r="K18" s="19">
        <v>4593.1629999999996</v>
      </c>
      <c r="L18" s="19">
        <v>5618.6409999999996</v>
      </c>
      <c r="M18" s="19">
        <v>5866.8429999999998</v>
      </c>
      <c r="N18" s="19">
        <v>5783.91</v>
      </c>
      <c r="O18" s="20">
        <v>5807.3370000000004</v>
      </c>
      <c r="P18" s="11"/>
      <c r="Q18"/>
      <c r="R18"/>
    </row>
    <row r="19" spans="1:18" ht="15" customHeight="1" x14ac:dyDescent="0.3">
      <c r="A19" s="34"/>
      <c r="B19" s="57"/>
      <c r="C19" s="39" t="s">
        <v>17</v>
      </c>
      <c r="D19" s="23">
        <v>5630.9989999999998</v>
      </c>
      <c r="E19" s="23">
        <f>4988693/1000</f>
        <v>4988.6930000000002</v>
      </c>
      <c r="F19" s="23">
        <f>5626040/1000</f>
        <v>5626.04</v>
      </c>
      <c r="G19" s="23">
        <v>5325.1419999999998</v>
      </c>
      <c r="H19" s="54">
        <v>5215.5600000000004</v>
      </c>
      <c r="I19" s="23">
        <v>5071.3490000000002</v>
      </c>
      <c r="J19" s="23">
        <v>5200.9669999999996</v>
      </c>
      <c r="K19" s="21">
        <v>3871.9929999999999</v>
      </c>
      <c r="L19" s="21">
        <v>4897.0929999999998</v>
      </c>
      <c r="M19" s="21">
        <v>5079.8779999999997</v>
      </c>
      <c r="N19" s="21">
        <v>4961.1450000000004</v>
      </c>
      <c r="O19" s="22">
        <v>5126.1109999999999</v>
      </c>
      <c r="P19" s="11"/>
      <c r="Q19"/>
      <c r="R19"/>
    </row>
    <row r="20" spans="1:18" ht="14.4" x14ac:dyDescent="0.3">
      <c r="A20" s="34"/>
      <c r="B20" s="57"/>
      <c r="C20" s="39" t="s">
        <v>18</v>
      </c>
      <c r="D20" s="23">
        <v>713.35799999999995</v>
      </c>
      <c r="E20" s="23">
        <f>681309/1000</f>
        <v>681.30899999999997</v>
      </c>
      <c r="F20" s="23">
        <f>710013/1000</f>
        <v>710.01300000000003</v>
      </c>
      <c r="G20" s="23">
        <v>641.85500000000002</v>
      </c>
      <c r="H20" s="54">
        <v>666.30799999999999</v>
      </c>
      <c r="I20" s="23">
        <v>678.3130000000001</v>
      </c>
      <c r="J20" s="23">
        <v>622.35200000000077</v>
      </c>
      <c r="K20" s="21">
        <v>721.16999999999962</v>
      </c>
      <c r="L20" s="21">
        <v>721.54799999999977</v>
      </c>
      <c r="M20" s="21">
        <v>786.96500000000015</v>
      </c>
      <c r="N20" s="21">
        <v>822.76499999999942</v>
      </c>
      <c r="O20" s="22">
        <v>681.22600000000057</v>
      </c>
      <c r="P20" s="11"/>
      <c r="Q20"/>
      <c r="R20"/>
    </row>
    <row r="21" spans="1:18" ht="14.4" x14ac:dyDescent="0.3">
      <c r="A21" s="34"/>
      <c r="B21" s="57"/>
      <c r="C21" s="39" t="s">
        <v>19</v>
      </c>
      <c r="D21" s="23">
        <v>2122.444</v>
      </c>
      <c r="E21" s="23">
        <f>2173892/1000</f>
        <v>2173.8919999999998</v>
      </c>
      <c r="F21" s="23">
        <f>2277000.6/1000</f>
        <v>2277.0006000000003</v>
      </c>
      <c r="G21" s="23">
        <v>2263.4218599999999</v>
      </c>
      <c r="H21" s="54">
        <v>2114.6274199999998</v>
      </c>
      <c r="I21" s="23">
        <v>2055.0934600000001</v>
      </c>
      <c r="J21" s="23">
        <v>2191.3484600000002</v>
      </c>
      <c r="K21" s="21">
        <v>2476.2402599999996</v>
      </c>
      <c r="L21" s="21">
        <v>2140.7927600000003</v>
      </c>
      <c r="M21" s="21">
        <v>2248.52576</v>
      </c>
      <c r="N21" s="21">
        <v>2644.3913600000005</v>
      </c>
      <c r="O21" s="22">
        <v>2689.7631130000004</v>
      </c>
      <c r="P21" s="11"/>
      <c r="Q21"/>
      <c r="R21"/>
    </row>
    <row r="22" spans="1:18" ht="15" thickBot="1" x14ac:dyDescent="0.35">
      <c r="A22" s="35"/>
      <c r="B22" s="58"/>
      <c r="C22" s="42" t="s">
        <v>20</v>
      </c>
      <c r="D22" s="37">
        <v>176.94900000000001</v>
      </c>
      <c r="E22" s="37">
        <f>164022.35/1000</f>
        <v>164.02235000000002</v>
      </c>
      <c r="F22" s="37">
        <f>152301.5/1000</f>
        <v>152.3015</v>
      </c>
      <c r="G22" s="37">
        <v>152.48425</v>
      </c>
      <c r="H22" s="36">
        <v>146.17063000000002</v>
      </c>
      <c r="I22" s="37">
        <v>150.95775</v>
      </c>
      <c r="J22" s="37">
        <v>163.02600000000001</v>
      </c>
      <c r="K22" s="37">
        <v>171.21299999999999</v>
      </c>
      <c r="L22" s="37">
        <v>148.86875000000001</v>
      </c>
      <c r="M22" s="37">
        <v>150.72575000000001</v>
      </c>
      <c r="N22" s="37">
        <v>142.24574999999999</v>
      </c>
      <c r="O22" s="38">
        <v>175.23045329999999</v>
      </c>
      <c r="P22" s="11"/>
      <c r="Q22"/>
      <c r="R22"/>
    </row>
    <row r="23" spans="1:18" ht="14.4" x14ac:dyDescent="0.3">
      <c r="A23" s="2"/>
      <c r="P23"/>
      <c r="Q23"/>
      <c r="R23"/>
    </row>
    <row r="24" spans="1:18" customFormat="1" ht="14.4" x14ac:dyDescent="0.3"/>
    <row r="25" spans="1:18" customFormat="1" ht="14.4" x14ac:dyDescent="0.3">
      <c r="E25" s="44"/>
    </row>
    <row r="26" spans="1:18" customFormat="1" ht="14.4" x14ac:dyDescent="0.3"/>
    <row r="27" spans="1:18" customFormat="1" ht="14.4" x14ac:dyDescent="0.3"/>
    <row r="28" spans="1:18" customFormat="1" ht="14.4" x14ac:dyDescent="0.3"/>
    <row r="29" spans="1:18" customFormat="1" ht="14.4" x14ac:dyDescent="0.3"/>
    <row r="30" spans="1:18" customFormat="1" ht="14.4" x14ac:dyDescent="0.3"/>
    <row r="31" spans="1:18" customFormat="1" ht="14.4" x14ac:dyDescent="0.3"/>
    <row r="32" spans="1:18" customFormat="1" ht="14.4" x14ac:dyDescent="0.3"/>
    <row r="33" customFormat="1" ht="14.4" x14ac:dyDescent="0.3"/>
    <row r="35" customFormat="1" ht="14.4" x14ac:dyDescent="0.3"/>
  </sheetData>
  <mergeCells count="6">
    <mergeCell ref="B18:B22"/>
    <mergeCell ref="A2:O2"/>
    <mergeCell ref="A3:C4"/>
    <mergeCell ref="B6:B10"/>
    <mergeCell ref="B12:C12"/>
    <mergeCell ref="B13:B15"/>
  </mergeCells>
  <pageMargins left="0.11811023622047245" right="0.11811023622047245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topLeftCell="A5" zoomScale="85" zoomScaleNormal="85" workbookViewId="0">
      <selection activeCell="G31" sqref="G31"/>
    </sheetView>
  </sheetViews>
  <sheetFormatPr defaultColWidth="9.109375" defaultRowHeight="13.8" x14ac:dyDescent="0.25"/>
  <cols>
    <col min="1" max="1" width="9.109375" style="1"/>
    <col min="2" max="2" width="18.88671875" style="1" customWidth="1"/>
    <col min="3" max="3" width="13.88671875" style="1" customWidth="1"/>
    <col min="4" max="15" width="13.109375" style="1" customWidth="1"/>
    <col min="16" max="16" width="12.88671875" style="1" bestFit="1" customWidth="1"/>
    <col min="17" max="16384" width="9.109375" style="1"/>
  </cols>
  <sheetData>
    <row r="1" spans="1:27" ht="14.4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27" ht="14.4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27" ht="45.75" customHeigh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 s="2"/>
      <c r="P3" s="2"/>
    </row>
    <row r="4" spans="1:27" ht="48.75" customHeight="1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 s="3"/>
      <c r="P4" s="2"/>
    </row>
    <row r="5" spans="1:27" ht="18.75" customHeight="1" x14ac:dyDescent="0.3">
      <c r="A5" s="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8" thickBot="1" x14ac:dyDescent="0.35">
      <c r="A6" s="59" t="s">
        <v>26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27" ht="14.4" x14ac:dyDescent="0.3">
      <c r="A7" s="60" t="s">
        <v>0</v>
      </c>
      <c r="B7" s="61"/>
      <c r="C7" s="62"/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6" t="s">
        <v>6</v>
      </c>
      <c r="J7" s="9" t="s">
        <v>7</v>
      </c>
      <c r="K7" s="5" t="s">
        <v>8</v>
      </c>
      <c r="L7" s="5" t="s">
        <v>9</v>
      </c>
      <c r="M7" s="5" t="s">
        <v>10</v>
      </c>
      <c r="N7" s="5" t="s">
        <v>11</v>
      </c>
      <c r="O7" s="6" t="s">
        <v>12</v>
      </c>
      <c r="P7"/>
      <c r="Q7"/>
      <c r="R7"/>
    </row>
    <row r="8" spans="1:27" ht="26.4" x14ac:dyDescent="0.3">
      <c r="A8" s="63"/>
      <c r="B8" s="64"/>
      <c r="C8" s="65"/>
      <c r="D8" s="7" t="s">
        <v>13</v>
      </c>
      <c r="E8" s="7" t="s">
        <v>13</v>
      </c>
      <c r="F8" s="7" t="s">
        <v>13</v>
      </c>
      <c r="G8" s="7" t="s">
        <v>13</v>
      </c>
      <c r="H8" s="7" t="s">
        <v>13</v>
      </c>
      <c r="I8" s="8" t="s">
        <v>13</v>
      </c>
      <c r="J8" s="10" t="s">
        <v>13</v>
      </c>
      <c r="K8" s="7" t="s">
        <v>13</v>
      </c>
      <c r="L8" s="7" t="s">
        <v>13</v>
      </c>
      <c r="M8" s="7" t="s">
        <v>13</v>
      </c>
      <c r="N8" s="7" t="s">
        <v>13</v>
      </c>
      <c r="O8" s="8" t="s">
        <v>13</v>
      </c>
      <c r="P8"/>
      <c r="Q8"/>
      <c r="R8"/>
    </row>
    <row r="9" spans="1:27" ht="15.6" x14ac:dyDescent="0.3">
      <c r="A9" s="12" t="s">
        <v>14</v>
      </c>
      <c r="B9" s="13" t="s">
        <v>27</v>
      </c>
      <c r="C9" s="14"/>
      <c r="D9" s="15">
        <v>9018.4898599999997</v>
      </c>
      <c r="E9" s="15">
        <v>8977.0710799999997</v>
      </c>
      <c r="F9" s="15">
        <v>9351.1273700000002</v>
      </c>
      <c r="G9" s="15">
        <v>8844.0340300000007</v>
      </c>
      <c r="H9" s="15">
        <v>8912.1202699999994</v>
      </c>
      <c r="I9" s="16">
        <v>8395.0468299999993</v>
      </c>
      <c r="J9" s="15">
        <v>9202.6661800000002</v>
      </c>
      <c r="K9" s="15">
        <v>9381.4696499999991</v>
      </c>
      <c r="L9" s="15">
        <v>9352.0877700000001</v>
      </c>
      <c r="M9" s="15">
        <v>9079.6559699999998</v>
      </c>
      <c r="N9" s="15">
        <v>9733.4818300000006</v>
      </c>
      <c r="O9" s="16">
        <v>9853.7058699999998</v>
      </c>
      <c r="P9" s="11"/>
      <c r="Q9"/>
      <c r="R9"/>
    </row>
    <row r="10" spans="1:27" ht="14.4" x14ac:dyDescent="0.3">
      <c r="A10" s="17"/>
      <c r="B10" s="56" t="s">
        <v>15</v>
      </c>
      <c r="C10" s="18" t="s">
        <v>16</v>
      </c>
      <c r="D10" s="19">
        <v>5247.027</v>
      </c>
      <c r="E10" s="19">
        <v>5232.6619999999994</v>
      </c>
      <c r="F10" s="19">
        <v>5683.5339999999997</v>
      </c>
      <c r="G10" s="19">
        <v>5634.759</v>
      </c>
      <c r="H10" s="19">
        <v>5825.9219999999996</v>
      </c>
      <c r="I10" s="20">
        <v>4951.5969999999998</v>
      </c>
      <c r="J10" s="19">
        <v>5521.8690000000006</v>
      </c>
      <c r="K10" s="19">
        <v>5797.9839999999995</v>
      </c>
      <c r="L10" s="19">
        <v>5691.3760000000002</v>
      </c>
      <c r="M10" s="19">
        <v>5765.0330000000004</v>
      </c>
      <c r="N10" s="19">
        <v>5845.0709999999999</v>
      </c>
      <c r="O10" s="20">
        <v>5722.2190000000001</v>
      </c>
      <c r="P10" s="11"/>
      <c r="Q10"/>
      <c r="R10"/>
    </row>
    <row r="11" spans="1:27" ht="14.4" x14ac:dyDescent="0.3">
      <c r="A11" s="17"/>
      <c r="B11" s="57"/>
      <c r="C11" s="39" t="s">
        <v>17</v>
      </c>
      <c r="D11" s="21">
        <v>4604.72</v>
      </c>
      <c r="E11" s="21">
        <v>4555.6360000000004</v>
      </c>
      <c r="F11" s="21">
        <v>4891.9620000000004</v>
      </c>
      <c r="G11" s="21">
        <v>4893.8209999999999</v>
      </c>
      <c r="H11" s="21">
        <v>5176.3180000000002</v>
      </c>
      <c r="I11" s="22">
        <v>4280.0460000000003</v>
      </c>
      <c r="J11" s="21">
        <v>4934.2220000000007</v>
      </c>
      <c r="K11" s="21">
        <v>5114.2479999999996</v>
      </c>
      <c r="L11" s="21">
        <v>5013.8500000000004</v>
      </c>
      <c r="M11" s="21">
        <v>5127.8879999999999</v>
      </c>
      <c r="N11" s="21">
        <v>5153.2</v>
      </c>
      <c r="O11" s="22">
        <v>4993.3580000000002</v>
      </c>
      <c r="P11" s="11"/>
      <c r="Q11"/>
      <c r="R11"/>
    </row>
    <row r="12" spans="1:27" ht="14.4" x14ac:dyDescent="0.3">
      <c r="A12" s="17"/>
      <c r="B12" s="57"/>
      <c r="C12" s="39" t="s">
        <v>18</v>
      </c>
      <c r="D12" s="21">
        <v>642.30699999999979</v>
      </c>
      <c r="E12" s="21">
        <v>677.02599999999893</v>
      </c>
      <c r="F12" s="21">
        <v>791.57199999999921</v>
      </c>
      <c r="G12" s="21">
        <v>740.9380000000001</v>
      </c>
      <c r="H12" s="21">
        <v>649.60399999999936</v>
      </c>
      <c r="I12" s="22">
        <v>671.55099999999948</v>
      </c>
      <c r="J12" s="21">
        <v>587.64699999999993</v>
      </c>
      <c r="K12" s="21">
        <v>683.73599999999999</v>
      </c>
      <c r="L12" s="21">
        <v>677.52600000000007</v>
      </c>
      <c r="M12" s="21">
        <v>637.1450000000001</v>
      </c>
      <c r="N12" s="21">
        <v>691.87099999999998</v>
      </c>
      <c r="O12" s="22">
        <v>728.86099999999999</v>
      </c>
      <c r="P12" s="11"/>
      <c r="Q12"/>
      <c r="R12"/>
    </row>
    <row r="13" spans="1:27" ht="14.4" x14ac:dyDescent="0.3">
      <c r="A13" s="17"/>
      <c r="B13" s="57"/>
      <c r="C13" s="39" t="s">
        <v>19</v>
      </c>
      <c r="D13" s="21">
        <v>2293.4700000000003</v>
      </c>
      <c r="E13" s="21">
        <v>2272.73</v>
      </c>
      <c r="F13" s="21">
        <v>2343.4660000000003</v>
      </c>
      <c r="G13" s="21">
        <v>1821.671</v>
      </c>
      <c r="H13" s="21">
        <v>1711.6399999999999</v>
      </c>
      <c r="I13" s="22">
        <v>2098.17</v>
      </c>
      <c r="J13" s="21">
        <v>2292.9299999999998</v>
      </c>
      <c r="K13" s="21">
        <v>2196.8219999999997</v>
      </c>
      <c r="L13" s="21">
        <v>2311.1880000000001</v>
      </c>
      <c r="M13" s="21">
        <v>1968.2050000000002</v>
      </c>
      <c r="N13" s="21">
        <v>2494.7220000000002</v>
      </c>
      <c r="O13" s="22">
        <v>2661.2110000000002</v>
      </c>
      <c r="P13" s="11"/>
      <c r="Q13"/>
      <c r="R13"/>
    </row>
    <row r="14" spans="1:27" ht="14.4" x14ac:dyDescent="0.3">
      <c r="A14" s="17"/>
      <c r="B14" s="66"/>
      <c r="C14" s="39" t="s">
        <v>20</v>
      </c>
      <c r="D14" s="23">
        <v>1477.9928600000001</v>
      </c>
      <c r="E14" s="23">
        <v>1471.6790799999999</v>
      </c>
      <c r="F14" s="23">
        <v>1324.1273699999999</v>
      </c>
      <c r="G14" s="23">
        <v>1387.60403</v>
      </c>
      <c r="H14" s="23">
        <v>1374.55827</v>
      </c>
      <c r="I14" s="24">
        <v>1345.2798299999999</v>
      </c>
      <c r="J14" s="23">
        <v>1387.86718</v>
      </c>
      <c r="K14" s="23">
        <v>1386.66365</v>
      </c>
      <c r="L14" s="23">
        <v>1349.5237699999998</v>
      </c>
      <c r="M14" s="23">
        <v>1346.4179700000002</v>
      </c>
      <c r="N14" s="23">
        <v>1393.6888300000001</v>
      </c>
      <c r="O14" s="24">
        <v>1470.2758700000002</v>
      </c>
      <c r="P14" s="11"/>
      <c r="Q14"/>
      <c r="R14"/>
    </row>
    <row r="15" spans="1:27" ht="14.4" x14ac:dyDescent="0.3">
      <c r="A15" s="25"/>
      <c r="B15" s="40"/>
      <c r="C15" s="41"/>
      <c r="D15" s="26"/>
      <c r="E15" s="26"/>
      <c r="F15" s="26"/>
      <c r="G15" s="26"/>
      <c r="H15" s="26"/>
      <c r="I15" s="27"/>
      <c r="J15" s="26"/>
      <c r="K15" s="26"/>
      <c r="L15" s="26"/>
      <c r="M15" s="26"/>
      <c r="N15" s="26"/>
      <c r="O15" s="27"/>
      <c r="P15" s="11"/>
      <c r="Q15"/>
      <c r="R15"/>
    </row>
    <row r="16" spans="1:27" ht="15.6" x14ac:dyDescent="0.3">
      <c r="A16" s="28" t="s">
        <v>21</v>
      </c>
      <c r="B16" s="67" t="s">
        <v>22</v>
      </c>
      <c r="C16" s="68"/>
      <c r="D16" s="29">
        <v>1558.5288600000001</v>
      </c>
      <c r="E16" s="29">
        <v>1513.48108</v>
      </c>
      <c r="F16" s="29">
        <v>1355.82737</v>
      </c>
      <c r="G16" s="29">
        <v>1433.5290300000001</v>
      </c>
      <c r="H16" s="29">
        <v>1399.6472699999999</v>
      </c>
      <c r="I16" s="30">
        <v>1339.4838300000001</v>
      </c>
      <c r="J16" s="29">
        <v>1376.7061799999999</v>
      </c>
      <c r="K16" s="29">
        <v>1338.8376499999999</v>
      </c>
      <c r="L16" s="29">
        <v>1320.6647699999999</v>
      </c>
      <c r="M16" s="29">
        <v>1324.2279700000001</v>
      </c>
      <c r="N16" s="29">
        <v>1407.8730800000001</v>
      </c>
      <c r="O16" s="30">
        <v>1517.0298700000001</v>
      </c>
      <c r="P16" s="11"/>
      <c r="Q16"/>
      <c r="R16"/>
    </row>
    <row r="17" spans="1:18" ht="14.4" x14ac:dyDescent="0.3">
      <c r="A17" s="31"/>
      <c r="B17" s="56" t="s">
        <v>15</v>
      </c>
      <c r="C17" s="39" t="s">
        <v>18</v>
      </c>
      <c r="D17" s="21">
        <v>21.54</v>
      </c>
      <c r="E17" s="21">
        <v>18.957999999999998</v>
      </c>
      <c r="F17" s="21">
        <v>17.672999999999998</v>
      </c>
      <c r="G17" s="21">
        <v>13.305999999999999</v>
      </c>
      <c r="H17" s="21">
        <v>10.481</v>
      </c>
      <c r="I17" s="22">
        <v>10.593</v>
      </c>
      <c r="J17" s="21">
        <v>10.926</v>
      </c>
      <c r="K17" s="21">
        <v>9.629999999999999</v>
      </c>
      <c r="L17" s="21">
        <v>9.8299999999999983</v>
      </c>
      <c r="M17" s="21">
        <v>10.708</v>
      </c>
      <c r="N17" s="21">
        <v>17.756999999999998</v>
      </c>
      <c r="O17" s="22">
        <v>19.651</v>
      </c>
      <c r="P17" s="11"/>
      <c r="Q17"/>
      <c r="R17"/>
    </row>
    <row r="18" spans="1:18" ht="14.4" x14ac:dyDescent="0.3">
      <c r="A18" s="31"/>
      <c r="B18" s="57"/>
      <c r="C18" s="39" t="s">
        <v>19</v>
      </c>
      <c r="D18" s="21">
        <v>237.29499999999999</v>
      </c>
      <c r="E18" s="21">
        <v>190.94399999999999</v>
      </c>
      <c r="F18" s="21">
        <v>164.202</v>
      </c>
      <c r="G18" s="21">
        <v>155.15100000000001</v>
      </c>
      <c r="H18" s="21">
        <v>128.399</v>
      </c>
      <c r="I18" s="22">
        <v>119.932</v>
      </c>
      <c r="J18" s="21">
        <v>135.46800000000002</v>
      </c>
      <c r="K18" s="21">
        <v>112.46599999999999</v>
      </c>
      <c r="L18" s="21">
        <v>120.47799999999999</v>
      </c>
      <c r="M18" s="21">
        <v>118.262</v>
      </c>
      <c r="N18" s="21">
        <v>151.06900000000002</v>
      </c>
      <c r="O18" s="22">
        <v>197.464</v>
      </c>
      <c r="P18" s="11"/>
      <c r="Q18"/>
      <c r="R18"/>
    </row>
    <row r="19" spans="1:18" ht="14.4" x14ac:dyDescent="0.3">
      <c r="A19" s="31"/>
      <c r="B19" s="66"/>
      <c r="C19" s="39" t="s">
        <v>20</v>
      </c>
      <c r="D19" s="23">
        <v>1299.6938600000001</v>
      </c>
      <c r="E19" s="23">
        <v>1303.57908</v>
      </c>
      <c r="F19" s="23">
        <v>1173.95237</v>
      </c>
      <c r="G19" s="23">
        <v>1265.07203</v>
      </c>
      <c r="H19" s="23">
        <v>1260.7672700000001</v>
      </c>
      <c r="I19" s="24">
        <v>1208.95883</v>
      </c>
      <c r="J19" s="23">
        <v>1230.3121799999999</v>
      </c>
      <c r="K19" s="23">
        <v>1216.7416499999999</v>
      </c>
      <c r="L19" s="23">
        <v>1190.3567699999999</v>
      </c>
      <c r="M19" s="23">
        <v>1195.2579700000001</v>
      </c>
      <c r="N19" s="23">
        <v>1239.0470800000001</v>
      </c>
      <c r="O19" s="24">
        <v>1299.9148700000001</v>
      </c>
      <c r="P19" s="11"/>
      <c r="Q19"/>
      <c r="R19"/>
    </row>
    <row r="20" spans="1:18" ht="14.4" x14ac:dyDescent="0.3">
      <c r="A20" s="25"/>
      <c r="B20" s="40"/>
      <c r="C20" s="41"/>
      <c r="D20" s="26"/>
      <c r="E20" s="26"/>
      <c r="F20" s="26"/>
      <c r="G20" s="26"/>
      <c r="H20" s="26"/>
      <c r="I20" s="27"/>
      <c r="J20" s="26"/>
      <c r="K20" s="26"/>
      <c r="L20" s="26"/>
      <c r="M20" s="26"/>
      <c r="N20" s="26"/>
      <c r="O20" s="27"/>
      <c r="P20" s="11"/>
      <c r="Q20"/>
      <c r="R20"/>
    </row>
    <row r="21" spans="1:18" ht="15.6" x14ac:dyDescent="0.3">
      <c r="A21" s="28" t="s">
        <v>23</v>
      </c>
      <c r="B21" s="13" t="s">
        <v>24</v>
      </c>
      <c r="C21" s="32"/>
      <c r="D21" s="29">
        <v>7459.9610000000002</v>
      </c>
      <c r="E21" s="29">
        <v>7463.59</v>
      </c>
      <c r="F21" s="29">
        <v>7995.3</v>
      </c>
      <c r="G21" s="29">
        <v>7410.5050000000001</v>
      </c>
      <c r="H21" s="29">
        <v>7512.473</v>
      </c>
      <c r="I21" s="30">
        <v>7055.5630000000001</v>
      </c>
      <c r="J21" s="29">
        <v>7825.9600000000009</v>
      </c>
      <c r="K21" s="29">
        <v>8042.6319999999987</v>
      </c>
      <c r="L21" s="29">
        <v>8031.4230000000007</v>
      </c>
      <c r="M21" s="29">
        <v>7755.4279999999999</v>
      </c>
      <c r="N21" s="29">
        <v>8325.6087500000012</v>
      </c>
      <c r="O21" s="30">
        <v>8336.6760000000013</v>
      </c>
      <c r="P21" s="11"/>
      <c r="Q21"/>
      <c r="R21"/>
    </row>
    <row r="22" spans="1:18" ht="14.4" x14ac:dyDescent="0.3">
      <c r="A22" s="33"/>
      <c r="B22" s="56" t="s">
        <v>15</v>
      </c>
      <c r="C22" s="18" t="s">
        <v>16</v>
      </c>
      <c r="D22" s="19">
        <v>5225.4870000000001</v>
      </c>
      <c r="E22" s="19">
        <v>5213.7039999999997</v>
      </c>
      <c r="F22" s="19">
        <v>5665.8609999999999</v>
      </c>
      <c r="G22" s="19">
        <v>5621.4530000000004</v>
      </c>
      <c r="H22" s="19">
        <v>5815.4409999999998</v>
      </c>
      <c r="I22" s="20">
        <v>4941.0039999999999</v>
      </c>
      <c r="J22" s="19">
        <v>5510.9430000000002</v>
      </c>
      <c r="K22" s="19">
        <v>5788.3539999999994</v>
      </c>
      <c r="L22" s="19">
        <v>5681.5460000000003</v>
      </c>
      <c r="M22" s="19">
        <v>5754.3249999999998</v>
      </c>
      <c r="N22" s="19">
        <v>5827.3140000000003</v>
      </c>
      <c r="O22" s="20">
        <v>5702.5680000000002</v>
      </c>
      <c r="P22" s="11"/>
      <c r="Q22"/>
      <c r="R22"/>
    </row>
    <row r="23" spans="1:18" ht="15" customHeight="1" x14ac:dyDescent="0.3">
      <c r="A23" s="34"/>
      <c r="B23" s="57"/>
      <c r="C23" s="39" t="s">
        <v>17</v>
      </c>
      <c r="D23" s="21">
        <v>4604.72</v>
      </c>
      <c r="E23" s="21">
        <v>4555.6360000000004</v>
      </c>
      <c r="F23" s="21">
        <v>4891.9620000000004</v>
      </c>
      <c r="G23" s="21">
        <v>4893.8209999999999</v>
      </c>
      <c r="H23" s="21">
        <v>5176.3180000000002</v>
      </c>
      <c r="I23" s="22">
        <v>4280.0460000000003</v>
      </c>
      <c r="J23" s="21">
        <v>4934.2220000000007</v>
      </c>
      <c r="K23" s="21">
        <v>5114.2479999999996</v>
      </c>
      <c r="L23" s="21">
        <v>5013.8500000000004</v>
      </c>
      <c r="M23" s="21">
        <v>5127.8879999999999</v>
      </c>
      <c r="N23" s="21">
        <v>5153.2</v>
      </c>
      <c r="O23" s="22">
        <v>4993.3580000000002</v>
      </c>
      <c r="P23" s="11"/>
      <c r="Q23"/>
      <c r="R23"/>
    </row>
    <row r="24" spans="1:18" ht="14.4" x14ac:dyDescent="0.3">
      <c r="A24" s="34"/>
      <c r="B24" s="57"/>
      <c r="C24" s="39" t="s">
        <v>18</v>
      </c>
      <c r="D24" s="21">
        <v>620.76699999999983</v>
      </c>
      <c r="E24" s="21">
        <v>658.06799999999896</v>
      </c>
      <c r="F24" s="21">
        <v>773.89899999999921</v>
      </c>
      <c r="G24" s="21">
        <v>727.63200000000006</v>
      </c>
      <c r="H24" s="21">
        <v>639.12299999999937</v>
      </c>
      <c r="I24" s="22">
        <v>660.95799999999952</v>
      </c>
      <c r="J24" s="21">
        <v>576.72099999999989</v>
      </c>
      <c r="K24" s="21">
        <v>674.10599999999999</v>
      </c>
      <c r="L24" s="21">
        <v>667.69600000000003</v>
      </c>
      <c r="M24" s="21">
        <v>626.43700000000013</v>
      </c>
      <c r="N24" s="21">
        <v>674.11400000000003</v>
      </c>
      <c r="O24" s="22">
        <v>709.21</v>
      </c>
      <c r="P24" s="11"/>
      <c r="Q24"/>
      <c r="R24"/>
    </row>
    <row r="25" spans="1:18" ht="14.4" x14ac:dyDescent="0.3">
      <c r="A25" s="34"/>
      <c r="B25" s="57"/>
      <c r="C25" s="39" t="s">
        <v>19</v>
      </c>
      <c r="D25" s="21">
        <v>2056.1750000000002</v>
      </c>
      <c r="E25" s="21">
        <v>2081.7860000000001</v>
      </c>
      <c r="F25" s="21">
        <v>2179.2640000000001</v>
      </c>
      <c r="G25" s="21">
        <v>1666.52</v>
      </c>
      <c r="H25" s="21">
        <v>1583.241</v>
      </c>
      <c r="I25" s="22">
        <v>1978.2380000000001</v>
      </c>
      <c r="J25" s="21">
        <v>2157.462</v>
      </c>
      <c r="K25" s="21">
        <v>2084.3559999999998</v>
      </c>
      <c r="L25" s="21">
        <v>2190.71</v>
      </c>
      <c r="M25" s="21">
        <v>1849.9430000000002</v>
      </c>
      <c r="N25" s="21">
        <v>2343.6530000000002</v>
      </c>
      <c r="O25" s="22">
        <v>2463.7470000000003</v>
      </c>
      <c r="P25" s="11"/>
      <c r="Q25"/>
      <c r="R25"/>
    </row>
    <row r="26" spans="1:18" ht="15" thickBot="1" x14ac:dyDescent="0.35">
      <c r="A26" s="35"/>
      <c r="B26" s="58"/>
      <c r="C26" s="42" t="s">
        <v>20</v>
      </c>
      <c r="D26" s="36">
        <v>178.29899999999998</v>
      </c>
      <c r="E26" s="37">
        <v>168.09999999999991</v>
      </c>
      <c r="F26" s="37">
        <v>150.17499999999995</v>
      </c>
      <c r="G26" s="37">
        <v>122.53199999999993</v>
      </c>
      <c r="H26" s="37">
        <v>113.79099999999994</v>
      </c>
      <c r="I26" s="38">
        <v>136.32099999999991</v>
      </c>
      <c r="J26" s="37">
        <v>157.55500000000001</v>
      </c>
      <c r="K26" s="37">
        <v>169.922</v>
      </c>
      <c r="L26" s="37">
        <v>159.167</v>
      </c>
      <c r="M26" s="37">
        <v>151.16</v>
      </c>
      <c r="N26" s="37">
        <v>154.64175</v>
      </c>
      <c r="O26" s="38">
        <v>170.36100000000002</v>
      </c>
      <c r="P26" s="11"/>
      <c r="Q26"/>
      <c r="R26"/>
    </row>
    <row r="27" spans="1:18" ht="14.4" x14ac:dyDescent="0.3">
      <c r="A27" s="2" t="s">
        <v>25</v>
      </c>
      <c r="P27"/>
      <c r="Q27"/>
      <c r="R27"/>
    </row>
    <row r="28" spans="1:18" customFormat="1" ht="14.4" x14ac:dyDescent="0.3"/>
    <row r="29" spans="1:18" customFormat="1" ht="14.4" x14ac:dyDescent="0.3"/>
    <row r="30" spans="1:18" customFormat="1" ht="14.4" x14ac:dyDescent="0.3"/>
    <row r="31" spans="1:18" customFormat="1" ht="14.4" x14ac:dyDescent="0.3"/>
    <row r="32" spans="1:18" customFormat="1" ht="14.4" x14ac:dyDescent="0.3"/>
    <row r="33" customFormat="1" ht="14.4" x14ac:dyDescent="0.3"/>
    <row r="34" customFormat="1" ht="14.4" x14ac:dyDescent="0.3"/>
    <row r="35" customFormat="1" ht="14.4" x14ac:dyDescent="0.3"/>
    <row r="36" customFormat="1" ht="14.4" x14ac:dyDescent="0.3"/>
    <row r="37" customFormat="1" ht="14.4" x14ac:dyDescent="0.3"/>
    <row r="39" customFormat="1" ht="14.4" x14ac:dyDescent="0.3"/>
  </sheetData>
  <mergeCells count="6">
    <mergeCell ref="A6:O6"/>
    <mergeCell ref="B22:B26"/>
    <mergeCell ref="A7:C8"/>
    <mergeCell ref="B10:B14"/>
    <mergeCell ref="B16:C16"/>
    <mergeCell ref="B17:B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без мощ 22г</vt:lpstr>
      <vt:lpstr>без мощ 21г</vt:lpstr>
      <vt:lpstr>без мощ 20г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 Любовь Николаевна</dc:creator>
  <cp:lastModifiedBy>Клейменов Николай Александрович</cp:lastModifiedBy>
  <cp:lastPrinted>2021-11-08T11:05:42Z</cp:lastPrinted>
  <dcterms:created xsi:type="dcterms:W3CDTF">2020-08-07T07:13:09Z</dcterms:created>
  <dcterms:modified xsi:type="dcterms:W3CDTF">2022-05-17T05:31:59Z</dcterms:modified>
</cp:coreProperties>
</file>